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Feuille1" sheetId="1" r:id="rId1"/>
  </sheets>
  <externalReferences>
    <externalReference r:id="rId4"/>
  </externalReferences>
  <definedNames>
    <definedName name="Excel_BuiltIn__FilterDatabase_1">'Feuille1'!$A$11:$T$626</definedName>
    <definedName name="Excel_BuiltIn_Print_Area_1">'Feuille1'!$A$1:$S$627</definedName>
  </definedNames>
  <calcPr fullCalcOnLoad="1"/>
</workbook>
</file>

<file path=xl/sharedStrings.xml><?xml version="1.0" encoding="utf-8"?>
<sst xmlns="http://schemas.openxmlformats.org/spreadsheetml/2006/main" count="310" uniqueCount="183">
  <si>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</si>
  <si>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</si>
  <si>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</si>
  <si>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</si>
  <si>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</si>
  <si>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</si>
  <si>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</si>
  <si>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</si>
  <si>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</si>
  <si>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</si>
  <si>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</si>
  <si>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</si>
  <si>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</si>
  <si>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</si>
  <si>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</si>
  <si>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</si>
  <si>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</si>
  <si>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</si>
  <si>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</si>
  <si>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</si>
  <si>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</si>
  <si>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</si>
  <si>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</si>
  <si>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</si>
  <si>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</si>
  <si>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</si>
  <si>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</si>
  <si>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</si>
  <si>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</si>
  <si>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</si>
  <si>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</si>
  <si>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</si>
  <si>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</si>
  <si>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</si>
  <si>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</si>
  <si>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</si>
  <si>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</si>
  <si>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</si>
  <si>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</si>
  <si>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</si>
  <si>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</si>
  <si>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</si>
  <si>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</si>
  <si>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</si>
  <si>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</si>
  <si>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</si>
  <si>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</si>
  <si>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</si>
  <si>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</si>
  <si>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</si>
  <si>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</si>
  <si>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</si>
  <si>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</si>
  <si>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</si>
  <si>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</si>
  <si>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</si>
  <si>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</si>
  <si>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</si>
  <si>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</si>
  <si>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</si>
  <si>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</si>
  <si>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</si>
  <si>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</si>
  <si>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</si>
  <si>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</si>
  <si>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</si>
  <si>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</si>
  <si>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</si>
  <si>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</si>
  <si>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</si>
  <si>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</si>
  <si>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</si>
  <si>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</si>
  <si>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t>REMARQUES</t>
  </si>
  <si>
    <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</si>
  <si>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</si>
  <si>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</si>
  <si>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</si>
  <si>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</si>
  <si>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</si>
  <si>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</si>
  <si>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</si>
  <si>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</si>
  <si>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</si>
  <si>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</si>
  <si>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</si>
  <si>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</si>
  <si>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</si>
  <si>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</si>
  <si>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</si>
  <si>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</si>
  <si>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</si>
  <si>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</si>
  <si>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</si>
  <si>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</si>
  <si>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</si>
  <si>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</si>
  <si>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</si>
  <si>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</si>
  <si>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</si>
  <si>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</si>
  <si>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</si>
  <si>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</si>
  <si>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</si>
  <si>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</si>
  <si>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</si>
  <si>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</si>
  <si>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</si>
  <si>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</si>
  <si>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</si>
  <si>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</si>
  <si>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</si>
  <si>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</si>
  <si>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</si>
  <si>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</si>
  <si>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</si>
  <si>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</si>
  <si>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</si>
  <si>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</si>
  <si>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</si>
  <si>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</si>
  <si>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</si>
  <si>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</si>
  <si>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</si>
  <si>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</si>
  <si>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</si>
  <si>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</si>
  <si>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</si>
  <si>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</si>
  <si>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</si>
  <si>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</si>
  <si>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</si>
  <si>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</si>
  <si>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</si>
  <si>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</si>
  <si>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</si>
  <si>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</si>
  <si>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</si>
  <si>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</si>
  <si>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</si>
  <si>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</si>
  <si>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</si>
  <si>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</si>
  <si>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</si>
  <si>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</si>
  <si>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</si>
  <si>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</si>
  <si>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</si>
  <si>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</si>
  <si>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</si>
  <si>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</si>
  <si>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</si>
  <si>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</si>
  <si>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</si>
  <si>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</si>
  <si>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</si>
  <si>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</si>
  <si>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</si>
  <si>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</si>
  <si>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</si>
  <si>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</si>
  <si>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</si>
  <si>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</si>
  <si>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</si>
  <si>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Leuctra</t>
  </si>
  <si>
    <t>Hydropsyche</t>
  </si>
  <si>
    <t>Limnephilinae</t>
  </si>
  <si>
    <t>Rhyacophila lato-sensu</t>
  </si>
  <si>
    <t>Baetis</t>
  </si>
  <si>
    <t>Heptageniidae (1)</t>
  </si>
  <si>
    <t>Rhithrogena</t>
  </si>
  <si>
    <t>Chironomidae</t>
  </si>
  <si>
    <t>Empididae</t>
  </si>
  <si>
    <t>Limoniidae</t>
  </si>
  <si>
    <t>Psychodidae</t>
  </si>
  <si>
    <t>Simuliidae</t>
  </si>
  <si>
    <t>Tabanidae</t>
  </si>
  <si>
    <t>Gammarus</t>
  </si>
  <si>
    <t>Planariidae</t>
  </si>
  <si>
    <t>OLIGOCHAETA</t>
  </si>
  <si>
    <t>NEMATHELMINTHA</t>
  </si>
  <si>
    <t>P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</si>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</sst>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"/>
    <numFmt numFmtId="167" formatCode="DD/MM/YYYY"/>
    <numFmt numFmtId="168" formatCode="0\ %"/>
    <numFmt numFmtId="169" formatCode="0.0"/>
    <numFmt numFmtId="170" formatCode="DD/MM/YY"/>
    <numFmt numFmtId="171" formatCode="0.0%"/>
    <numFmt numFmtId="172" formatCode="@"/>
  </numFmts>
  <fonts count="51">
    <font>
      <sz val="10"/>
      <name val="Arial"/>
      <family val="2"/>
    </font>
    <font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sz val="9"/>
      <name val="Geneva"/>
      <family val="2"/>
    </font>
    <font>
      <sz val="10"/>
      <color indexed="62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name val="Times New Roman"/>
      <family val="1"/>
    </font>
    <font>
      <sz val="10"/>
      <color indexed="17"/>
      <name val="Arial Black"/>
      <family val="2"/>
    </font>
    <font>
      <b/>
      <sz val="10"/>
      <color indexed="63"/>
      <name val="Arial Black"/>
      <family val="2"/>
    </font>
    <font>
      <i/>
      <sz val="10"/>
      <color indexed="23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Arial Black"/>
      <family val="2"/>
    </font>
    <font>
      <b/>
      <sz val="13"/>
      <color indexed="62"/>
      <name val="Arial Black"/>
      <family val="2"/>
    </font>
    <font>
      <b/>
      <sz val="11"/>
      <color indexed="62"/>
      <name val="Arial Black"/>
      <family val="2"/>
    </font>
    <font>
      <b/>
      <sz val="10"/>
      <color indexed="8"/>
      <name val="Arial Black"/>
      <family val="2"/>
    </font>
    <font>
      <b/>
      <sz val="10"/>
      <color indexed="9"/>
      <name val="Arial Black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54"/>
      <name val="Arial"/>
      <family val="2"/>
    </font>
    <font>
      <sz val="9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2" applyNumberFormat="0" applyFill="0" applyAlignment="0" applyProtection="0"/>
    <xf numFmtId="164" fontId="6" fillId="4" borderId="3" applyNumberFormat="0" applyAlignment="0" applyProtection="0"/>
    <xf numFmtId="164" fontId="7" fillId="3" borderId="1" applyNumberFormat="0" applyAlignment="0" applyProtection="0"/>
    <xf numFmtId="164" fontId="8" fillId="15" borderId="0" applyNumberFormat="0" applyBorder="0" applyAlignment="0" applyProtection="0"/>
    <xf numFmtId="164" fontId="9" fillId="8" borderId="0" applyNumberFormat="0" applyBorder="0" applyAlignment="0" applyProtection="0"/>
    <xf numFmtId="164" fontId="0" fillId="0" borderId="0">
      <alignment/>
      <protection/>
    </xf>
    <xf numFmtId="164" fontId="6" fillId="0" borderId="0" applyNumberFormat="0" applyFill="0" applyBorder="0" applyAlignment="0" applyProtection="0"/>
    <xf numFmtId="164" fontId="10" fillId="0" borderId="0">
      <alignment/>
      <protection/>
    </xf>
    <xf numFmtId="164" fontId="10" fillId="0" borderId="0">
      <alignment/>
      <protection/>
    </xf>
    <xf numFmtId="164" fontId="11" fillId="16" borderId="0" applyNumberFormat="0" applyBorder="0" applyAlignment="0" applyProtection="0"/>
    <xf numFmtId="164" fontId="12" fillId="2" borderId="4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7" fillId="0" borderId="7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8" applyNumberFormat="0" applyFill="0" applyAlignment="0" applyProtection="0"/>
    <xf numFmtId="164" fontId="19" fillId="17" borderId="9" applyNumberFormat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34" fillId="0" borderId="0">
      <alignment/>
      <protection/>
    </xf>
  </cellStyleXfs>
  <cellXfs count="163">
    <xf numFmtId="164" fontId="0" fillId="0" borderId="0" xfId="0" applyAlignment="1">
      <alignment/>
    </xf>
    <xf numFmtId="164" fontId="0" fillId="0" borderId="0" xfId="66" applyAlignment="1">
      <alignment/>
      <protection/>
    </xf>
    <xf numFmtId="164" fontId="20" fillId="4" borderId="10" xfId="66" applyFont="1" applyFill="1" applyBorder="1" applyAlignment="1" applyProtection="1">
      <alignment horizontal="left" vertical="center"/>
      <protection/>
    </xf>
    <xf numFmtId="164" fontId="21" fillId="0" borderId="0" xfId="66" applyFont="1" applyFill="1" applyAlignment="1" applyProtection="1">
      <alignment vertical="center"/>
      <protection/>
    </xf>
    <xf numFmtId="164" fontId="0" fillId="0" borderId="0" xfId="65" applyFont="1" applyFill="1" applyBorder="1" applyAlignment="1" applyProtection="1">
      <alignment horizontal="center"/>
      <protection/>
    </xf>
    <xf numFmtId="164" fontId="22" fillId="0" borderId="11" xfId="65" applyFont="1" applyFill="1" applyBorder="1" applyAlignment="1" applyProtection="1">
      <alignment horizontal="center"/>
      <protection/>
    </xf>
    <xf numFmtId="164" fontId="22" fillId="0" borderId="12" xfId="65" applyFont="1" applyFill="1" applyBorder="1" applyAlignment="1" applyProtection="1">
      <alignment horizontal="center"/>
      <protection/>
    </xf>
    <xf numFmtId="164" fontId="20" fillId="0" borderId="13" xfId="66" applyFont="1" applyFill="1" applyBorder="1" applyAlignment="1" applyProtection="1">
      <alignment horizontal="left" vertical="center"/>
      <protection/>
    </xf>
    <xf numFmtId="164" fontId="21" fillId="0" borderId="0" xfId="66" applyFont="1" applyFill="1" applyBorder="1" applyAlignment="1" applyProtection="1">
      <alignment horizontal="left" vertical="center"/>
      <protection/>
    </xf>
    <xf numFmtId="164" fontId="21" fillId="0" borderId="0" xfId="66" applyFont="1" applyFill="1" applyBorder="1" applyAlignment="1" applyProtection="1">
      <alignment vertical="center"/>
      <protection/>
    </xf>
    <xf numFmtId="164" fontId="23" fillId="0" borderId="0" xfId="66" applyFont="1" applyFill="1" applyBorder="1" applyAlignment="1" applyProtection="1">
      <alignment vertical="center"/>
      <protection/>
    </xf>
    <xf numFmtId="164" fontId="24" fillId="0" borderId="0" xfId="66" applyFont="1" applyFill="1" applyBorder="1" applyAlignment="1" applyProtection="1">
      <alignment vertical="center"/>
      <protection/>
    </xf>
    <xf numFmtId="164" fontId="25" fillId="2" borderId="14" xfId="66" applyFont="1" applyFill="1" applyBorder="1" applyAlignment="1" applyProtection="1">
      <alignment horizontal="left" vertical="center"/>
      <protection/>
    </xf>
    <xf numFmtId="164" fontId="26" fillId="2" borderId="12" xfId="66" applyFont="1" applyFill="1" applyBorder="1" applyAlignment="1" applyProtection="1">
      <alignment vertical="center"/>
      <protection/>
    </xf>
    <xf numFmtId="164" fontId="26" fillId="2" borderId="15" xfId="66" applyFont="1" applyFill="1" applyBorder="1" applyAlignment="1" applyProtection="1">
      <alignment vertical="center"/>
      <protection/>
    </xf>
    <xf numFmtId="164" fontId="27" fillId="0" borderId="16" xfId="66" applyFont="1" applyBorder="1" applyAlignment="1" applyProtection="1">
      <alignment horizontal="center" vertical="center" wrapText="1"/>
      <protection/>
    </xf>
    <xf numFmtId="164" fontId="25" fillId="2" borderId="11" xfId="66" applyFont="1" applyFill="1" applyBorder="1" applyAlignment="1" applyProtection="1">
      <alignment horizontal="left" vertical="center"/>
      <protection/>
    </xf>
    <xf numFmtId="164" fontId="26" fillId="2" borderId="11" xfId="66" applyFont="1" applyFill="1" applyBorder="1" applyAlignment="1" applyProtection="1">
      <alignment horizontal="left" vertical="center"/>
      <protection/>
    </xf>
    <xf numFmtId="164" fontId="26" fillId="2" borderId="12" xfId="66" applyFont="1" applyFill="1" applyBorder="1" applyAlignment="1" applyProtection="1">
      <alignment horizontal="left" vertical="center"/>
      <protection/>
    </xf>
    <xf numFmtId="164" fontId="27" fillId="3" borderId="15" xfId="66" applyFont="1" applyFill="1" applyBorder="1" applyAlignment="1" applyProtection="1">
      <alignment horizontal="center" vertical="center" wrapText="1"/>
      <protection/>
    </xf>
    <xf numFmtId="164" fontId="27" fillId="0" borderId="0" xfId="66" applyFont="1" applyBorder="1" applyAlignment="1" applyProtection="1">
      <alignment horizontal="center" vertical="center"/>
      <protection/>
    </xf>
    <xf numFmtId="164" fontId="21" fillId="0" borderId="0" xfId="66" applyFont="1" applyAlignment="1" applyProtection="1">
      <alignment vertical="center"/>
      <protection/>
    </xf>
    <xf numFmtId="164" fontId="21" fillId="0" borderId="0" xfId="66" applyFont="1" applyBorder="1" applyAlignment="1" applyProtection="1">
      <alignment vertical="center"/>
      <protection/>
    </xf>
    <xf numFmtId="164" fontId="23" fillId="0" borderId="0" xfId="66" applyFont="1" applyBorder="1" applyAlignment="1" applyProtection="1">
      <alignment vertical="center"/>
      <protection/>
    </xf>
    <xf numFmtId="164" fontId="25" fillId="2" borderId="17" xfId="66" applyFont="1" applyFill="1" applyBorder="1" applyAlignment="1" applyProtection="1">
      <alignment horizontal="left" vertical="center"/>
      <protection/>
    </xf>
    <xf numFmtId="164" fontId="26" fillId="2" borderId="18" xfId="66" applyFont="1" applyFill="1" applyBorder="1" applyAlignment="1" applyProtection="1">
      <alignment vertical="center"/>
      <protection/>
    </xf>
    <xf numFmtId="164" fontId="26" fillId="2" borderId="19" xfId="66" applyFont="1" applyFill="1" applyBorder="1" applyAlignment="1" applyProtection="1">
      <alignment vertical="center"/>
      <protection/>
    </xf>
    <xf numFmtId="164" fontId="25" fillId="2" borderId="0" xfId="66" applyFont="1" applyFill="1" applyBorder="1" applyAlignment="1" applyProtection="1">
      <alignment horizontal="left" vertical="center"/>
      <protection/>
    </xf>
    <xf numFmtId="164" fontId="26" fillId="2" borderId="0" xfId="66" applyFont="1" applyFill="1" applyBorder="1" applyAlignment="1" applyProtection="1">
      <alignment horizontal="left" vertical="center"/>
      <protection/>
    </xf>
    <xf numFmtId="164" fontId="26" fillId="2" borderId="18" xfId="66" applyFont="1" applyFill="1" applyBorder="1" applyAlignment="1" applyProtection="1">
      <alignment horizontal="left" vertical="center"/>
      <protection/>
    </xf>
    <xf numFmtId="164" fontId="27" fillId="3" borderId="19" xfId="66" applyFont="1" applyFill="1" applyBorder="1" applyAlignment="1" applyProtection="1">
      <alignment horizontal="center" vertical="center" wrapText="1"/>
      <protection/>
    </xf>
    <xf numFmtId="164" fontId="25" fillId="2" borderId="20" xfId="66" applyFont="1" applyFill="1" applyBorder="1" applyAlignment="1" applyProtection="1">
      <alignment horizontal="left" vertical="center"/>
      <protection/>
    </xf>
    <xf numFmtId="164" fontId="26" fillId="2" borderId="20" xfId="66" applyFont="1" applyFill="1" applyBorder="1" applyAlignment="1" applyProtection="1">
      <alignment horizontal="left" vertical="center"/>
      <protection/>
    </xf>
    <xf numFmtId="164" fontId="26" fillId="2" borderId="21" xfId="66" applyFont="1" applyFill="1" applyBorder="1" applyAlignment="1" applyProtection="1">
      <alignment horizontal="left" vertical="center"/>
      <protection/>
    </xf>
    <xf numFmtId="164" fontId="27" fillId="3" borderId="22" xfId="66" applyFont="1" applyFill="1" applyBorder="1" applyAlignment="1" applyProtection="1">
      <alignment horizontal="center" vertical="center" wrapText="1"/>
      <protection/>
    </xf>
    <xf numFmtId="164" fontId="25" fillId="2" borderId="23" xfId="66" applyFont="1" applyFill="1" applyBorder="1" applyAlignment="1" applyProtection="1">
      <alignment horizontal="left" vertical="center"/>
      <protection/>
    </xf>
    <xf numFmtId="164" fontId="26" fillId="2" borderId="21" xfId="66" applyFont="1" applyFill="1" applyBorder="1" applyAlignment="1" applyProtection="1">
      <alignment vertical="center"/>
      <protection/>
    </xf>
    <xf numFmtId="164" fontId="26" fillId="2" borderId="22" xfId="66" applyFont="1" applyFill="1" applyBorder="1" applyAlignment="1" applyProtection="1">
      <alignment vertical="center"/>
      <protection/>
    </xf>
    <xf numFmtId="164" fontId="29" fillId="4" borderId="16" xfId="66" applyFont="1" applyFill="1" applyBorder="1" applyAlignment="1" applyProtection="1">
      <alignment horizontal="center" vertical="center"/>
      <protection/>
    </xf>
    <xf numFmtId="164" fontId="30" fillId="6" borderId="16" xfId="66" applyFont="1" applyFill="1" applyBorder="1" applyAlignment="1" applyProtection="1">
      <alignment horizontal="center" vertical="center"/>
      <protection/>
    </xf>
    <xf numFmtId="164" fontId="31" fillId="0" borderId="0" xfId="66" applyFont="1" applyBorder="1" applyAlignment="1" applyProtection="1">
      <alignment vertical="center"/>
      <protection/>
    </xf>
    <xf numFmtId="164" fontId="32" fillId="2" borderId="16" xfId="66" applyFont="1" applyFill="1" applyBorder="1" applyAlignment="1" applyProtection="1">
      <alignment horizontal="center" vertical="center"/>
      <protection/>
    </xf>
    <xf numFmtId="166" fontId="33" fillId="4" borderId="16" xfId="66" applyNumberFormat="1" applyFont="1" applyFill="1" applyBorder="1" applyAlignment="1" applyProtection="1">
      <alignment horizontal="center" vertical="center" wrapText="1"/>
      <protection locked="0"/>
    </xf>
    <xf numFmtId="164" fontId="33" fillId="4" borderId="16" xfId="66" applyFont="1" applyFill="1" applyBorder="1" applyAlignment="1" applyProtection="1">
      <alignment horizontal="center" vertical="center" wrapText="1"/>
      <protection locked="0"/>
    </xf>
    <xf numFmtId="164" fontId="31" fillId="0" borderId="0" xfId="66" applyFont="1" applyBorder="1" applyAlignment="1" applyProtection="1">
      <alignment horizontal="center" vertical="center" wrapText="1"/>
      <protection/>
    </xf>
    <xf numFmtId="164" fontId="0" fillId="0" borderId="0" xfId="66" applyFont="1" applyBorder="1" applyAlignment="1" applyProtection="1">
      <alignment horizontal="center" vertical="center" wrapText="1"/>
      <protection/>
    </xf>
    <xf numFmtId="164" fontId="29" fillId="3" borderId="16" xfId="66" applyFont="1" applyFill="1" applyBorder="1" applyAlignment="1" applyProtection="1">
      <alignment horizontal="center" vertical="center"/>
      <protection/>
    </xf>
    <xf numFmtId="164" fontId="33" fillId="0" borderId="0" xfId="66" applyFont="1" applyBorder="1" applyAlignment="1" applyProtection="1">
      <alignment horizontal="center" vertical="center" wrapText="1"/>
      <protection/>
    </xf>
    <xf numFmtId="164" fontId="0" fillId="0" borderId="0" xfId="66" applyFont="1" applyAlignment="1" applyProtection="1">
      <alignment horizontal="center" vertical="center" wrapText="1"/>
      <protection/>
    </xf>
    <xf numFmtId="164" fontId="0" fillId="0" borderId="0" xfId="67" applyFont="1" applyBorder="1" applyAlignment="1" applyProtection="1">
      <alignment horizontal="center" wrapText="1"/>
      <protection/>
    </xf>
    <xf numFmtId="164" fontId="33" fillId="3" borderId="24" xfId="66" applyFont="1" applyFill="1" applyBorder="1" applyAlignment="1" applyProtection="1">
      <alignment horizontal="center" vertical="center" wrapText="1"/>
      <protection locked="0"/>
    </xf>
    <xf numFmtId="167" fontId="33" fillId="3" borderId="24" xfId="66" applyNumberFormat="1" applyFont="1" applyFill="1" applyBorder="1" applyAlignment="1" applyProtection="1">
      <alignment horizontal="center" vertical="center" wrapText="1"/>
      <protection locked="0"/>
    </xf>
    <xf numFmtId="166" fontId="33" fillId="3" borderId="16" xfId="66" applyNumberFormat="1" applyFont="1" applyFill="1" applyBorder="1" applyAlignment="1" applyProtection="1">
      <alignment horizontal="center" vertical="center" wrapText="1"/>
      <protection locked="0"/>
    </xf>
    <xf numFmtId="164" fontId="33" fillId="3" borderId="16" xfId="66" applyFont="1" applyFill="1" applyBorder="1" applyAlignment="1" applyProtection="1">
      <alignment horizontal="center" vertical="center" wrapText="1"/>
      <protection locked="0"/>
    </xf>
    <xf numFmtId="164" fontId="33" fillId="0" borderId="0" xfId="66" applyFont="1" applyBorder="1" applyAlignment="1" applyProtection="1">
      <alignment horizontal="center" vertical="center" wrapText="1"/>
      <protection locked="0"/>
    </xf>
    <xf numFmtId="164" fontId="20" fillId="0" borderId="0" xfId="66" applyFont="1" applyBorder="1" applyAlignment="1" applyProtection="1">
      <alignment horizontal="left" vertical="center"/>
      <protection/>
    </xf>
    <xf numFmtId="164" fontId="20" fillId="0" borderId="0" xfId="66" applyFont="1" applyAlignment="1" applyProtection="1">
      <alignment horizontal="left" vertical="center"/>
      <protection/>
    </xf>
    <xf numFmtId="164" fontId="20" fillId="0" borderId="0" xfId="66" applyFont="1" applyAlignment="1" applyProtection="1">
      <alignment horizontal="center" vertical="center"/>
      <protection/>
    </xf>
    <xf numFmtId="164" fontId="0" fillId="0" borderId="0" xfId="67" applyFont="1" applyBorder="1" applyAlignment="1" applyProtection="1">
      <alignment horizontal="left"/>
      <protection/>
    </xf>
    <xf numFmtId="164" fontId="0" fillId="0" borderId="0" xfId="66" applyFont="1" applyBorder="1" applyAlignment="1" applyProtection="1">
      <alignment vertical="center"/>
      <protection/>
    </xf>
    <xf numFmtId="164" fontId="20" fillId="0" borderId="10" xfId="66" applyFont="1" applyBorder="1" applyAlignment="1">
      <alignment/>
      <protection/>
    </xf>
    <xf numFmtId="164" fontId="35" fillId="0" borderId="0" xfId="66" applyFont="1" applyBorder="1" applyAlignment="1" applyProtection="1">
      <alignment horizontal="left" vertical="center"/>
      <protection/>
    </xf>
    <xf numFmtId="164" fontId="36" fillId="0" borderId="0" xfId="66" applyFont="1" applyAlignment="1" applyProtection="1">
      <alignment vertical="center"/>
      <protection/>
    </xf>
    <xf numFmtId="164" fontId="36" fillId="0" borderId="0" xfId="66" applyFont="1" applyAlignment="1" applyProtection="1">
      <alignment horizontal="center" vertical="center"/>
      <protection/>
    </xf>
    <xf numFmtId="164" fontId="28" fillId="0" borderId="0" xfId="66" applyFont="1" applyBorder="1" applyAlignment="1" applyProtection="1">
      <alignment vertical="center"/>
      <protection/>
    </xf>
    <xf numFmtId="164" fontId="26" fillId="0" borderId="0" xfId="66" applyFont="1" applyBorder="1" applyAlignment="1" applyProtection="1">
      <alignment vertical="center"/>
      <protection/>
    </xf>
    <xf numFmtId="164" fontId="26" fillId="0" borderId="0" xfId="66" applyFont="1" applyAlignment="1" applyProtection="1">
      <alignment vertical="center"/>
      <protection/>
    </xf>
    <xf numFmtId="164" fontId="26" fillId="2" borderId="11" xfId="66" applyFont="1" applyFill="1" applyBorder="1" applyAlignment="1" applyProtection="1">
      <alignment vertical="center"/>
      <protection/>
    </xf>
    <xf numFmtId="164" fontId="26" fillId="2" borderId="0" xfId="66" applyFont="1" applyFill="1" applyBorder="1" applyAlignment="1" applyProtection="1">
      <alignment vertical="center"/>
      <protection/>
    </xf>
    <xf numFmtId="164" fontId="35" fillId="0" borderId="10" xfId="66" applyFont="1" applyBorder="1" applyAlignment="1" applyProtection="1">
      <alignment horizontal="center" vertical="center"/>
      <protection/>
    </xf>
    <xf numFmtId="164" fontId="36" fillId="0" borderId="0" xfId="66" applyFont="1" applyBorder="1" applyAlignment="1" applyProtection="1">
      <alignment vertical="center"/>
      <protection/>
    </xf>
    <xf numFmtId="168" fontId="37" fillId="0" borderId="0" xfId="66" applyNumberFormat="1" applyFont="1" applyAlignment="1" applyProtection="1">
      <alignment vertical="center"/>
      <protection/>
    </xf>
    <xf numFmtId="164" fontId="36" fillId="0" borderId="0" xfId="66" applyFont="1" applyAlignment="1" applyProtection="1">
      <alignment/>
      <protection/>
    </xf>
    <xf numFmtId="164" fontId="28" fillId="2" borderId="0" xfId="66" applyFont="1" applyFill="1" applyBorder="1" applyAlignment="1" applyProtection="1">
      <alignment vertical="center"/>
      <protection/>
    </xf>
    <xf numFmtId="164" fontId="25" fillId="2" borderId="25" xfId="66" applyFont="1" applyFill="1" applyBorder="1" applyAlignment="1" applyProtection="1">
      <alignment horizontal="left" vertical="center"/>
      <protection/>
    </xf>
    <xf numFmtId="164" fontId="26" fillId="2" borderId="26" xfId="66" applyFont="1" applyFill="1" applyBorder="1" applyAlignment="1" applyProtection="1">
      <alignment horizontal="left" vertical="center"/>
      <protection/>
    </xf>
    <xf numFmtId="164" fontId="28" fillId="2" borderId="20" xfId="66" applyFont="1" applyFill="1" applyBorder="1" applyAlignment="1" applyProtection="1">
      <alignment vertical="center"/>
      <protection/>
    </xf>
    <xf numFmtId="164" fontId="26" fillId="2" borderId="20" xfId="66" applyFont="1" applyFill="1" applyBorder="1" applyAlignment="1" applyProtection="1">
      <alignment vertical="center"/>
      <protection/>
    </xf>
    <xf numFmtId="164" fontId="37" fillId="0" borderId="0" xfId="66" applyFont="1" applyAlignment="1" applyProtection="1">
      <alignment vertical="center"/>
      <protection/>
    </xf>
    <xf numFmtId="164" fontId="36" fillId="0" borderId="26" xfId="66" applyFont="1" applyBorder="1" applyAlignment="1" applyProtection="1">
      <alignment vertical="center"/>
      <protection/>
    </xf>
    <xf numFmtId="164" fontId="36" fillId="0" borderId="27" xfId="66" applyFont="1" applyBorder="1" applyAlignment="1" applyProtection="1">
      <alignment vertical="center"/>
      <protection/>
    </xf>
    <xf numFmtId="164" fontId="29" fillId="0" borderId="0" xfId="66" applyFont="1" applyBorder="1" applyAlignment="1" applyProtection="1">
      <alignment horizontal="center" vertical="center"/>
      <protection/>
    </xf>
    <xf numFmtId="164" fontId="30" fillId="0" borderId="0" xfId="66" applyFont="1" applyBorder="1" applyAlignment="1" applyProtection="1">
      <alignment horizontal="center" vertical="center"/>
      <protection/>
    </xf>
    <xf numFmtId="164" fontId="29" fillId="4" borderId="16" xfId="66" applyFont="1" applyFill="1" applyBorder="1" applyAlignment="1" applyProtection="1">
      <alignment horizontal="center" vertical="center" wrapText="1"/>
      <protection/>
    </xf>
    <xf numFmtId="164" fontId="37" fillId="0" borderId="0" xfId="66" applyFont="1" applyBorder="1" applyAlignment="1" applyProtection="1">
      <alignment vertical="center"/>
      <protection/>
    </xf>
    <xf numFmtId="164" fontId="32" fillId="2" borderId="24" xfId="66" applyFont="1" applyFill="1" applyBorder="1" applyAlignment="1" applyProtection="1">
      <alignment horizontal="center" vertical="center"/>
      <protection/>
    </xf>
    <xf numFmtId="164" fontId="32" fillId="2" borderId="1" xfId="66" applyFont="1" applyFill="1" applyBorder="1" applyAlignment="1" applyProtection="1">
      <alignment horizontal="center" vertical="center"/>
      <protection/>
    </xf>
    <xf numFmtId="164" fontId="32" fillId="2" borderId="28" xfId="66" applyFont="1" applyFill="1" applyBorder="1" applyAlignment="1" applyProtection="1">
      <alignment horizontal="center" vertical="center"/>
      <protection/>
    </xf>
    <xf numFmtId="164" fontId="32" fillId="2" borderId="29" xfId="66" applyFont="1" applyFill="1" applyBorder="1" applyAlignment="1" applyProtection="1">
      <alignment horizontal="center" vertical="center" wrapText="1"/>
      <protection/>
    </xf>
    <xf numFmtId="164" fontId="32" fillId="2" borderId="30" xfId="66" applyFont="1" applyFill="1" applyBorder="1" applyAlignment="1" applyProtection="1">
      <alignment horizontal="center" vertical="center" wrapText="1"/>
      <protection/>
    </xf>
    <xf numFmtId="164" fontId="30" fillId="6" borderId="24" xfId="66" applyFont="1" applyFill="1" applyBorder="1" applyAlignment="1" applyProtection="1">
      <alignment horizontal="center" vertical="center"/>
      <protection/>
    </xf>
    <xf numFmtId="167" fontId="30" fillId="6" borderId="24" xfId="66" applyNumberFormat="1" applyFont="1" applyFill="1" applyBorder="1" applyAlignment="1" applyProtection="1">
      <alignment horizontal="center" vertical="center"/>
      <protection/>
    </xf>
    <xf numFmtId="169" fontId="33" fillId="4" borderId="24" xfId="66" applyNumberFormat="1" applyFont="1" applyFill="1" applyBorder="1" applyAlignment="1" applyProtection="1">
      <alignment horizontal="center" vertical="center" wrapText="1"/>
      <protection locked="0"/>
    </xf>
    <xf numFmtId="164" fontId="30" fillId="2" borderId="1" xfId="66" applyFont="1" applyFill="1" applyBorder="1" applyAlignment="1" applyProtection="1">
      <alignment horizontal="left" vertical="center" wrapText="1"/>
      <protection/>
    </xf>
    <xf numFmtId="164" fontId="21" fillId="0" borderId="1" xfId="66" applyFont="1" applyBorder="1" applyAlignment="1" applyProtection="1">
      <alignment horizontal="center" vertical="center" wrapText="1"/>
      <protection/>
    </xf>
    <xf numFmtId="169" fontId="33" fillId="4" borderId="31" xfId="66" applyNumberFormat="1" applyFont="1" applyFill="1" applyBorder="1" applyAlignment="1" applyProtection="1">
      <alignment vertical="center"/>
      <protection locked="0"/>
    </xf>
    <xf numFmtId="169" fontId="33" fillId="4" borderId="31" xfId="66" applyNumberFormat="1" applyFont="1" applyFill="1" applyBorder="1" applyAlignment="1" applyProtection="1">
      <alignment horizontal="center" vertical="center"/>
      <protection locked="0"/>
    </xf>
    <xf numFmtId="164" fontId="39" fillId="0" borderId="0" xfId="66" applyFont="1" applyAlignment="1" applyProtection="1">
      <alignment vertical="center"/>
      <protection/>
    </xf>
    <xf numFmtId="170" fontId="39" fillId="0" borderId="0" xfId="66" applyNumberFormat="1" applyFont="1" applyAlignment="1" applyProtection="1">
      <alignment vertical="center"/>
      <protection/>
    </xf>
    <xf numFmtId="169" fontId="33" fillId="4" borderId="1" xfId="66" applyNumberFormat="1" applyFont="1" applyFill="1" applyBorder="1" applyAlignment="1" applyProtection="1">
      <alignment vertical="center"/>
      <protection locked="0"/>
    </xf>
    <xf numFmtId="169" fontId="33" fillId="4" borderId="1" xfId="66" applyNumberFormat="1" applyFont="1" applyFill="1" applyBorder="1" applyAlignment="1" applyProtection="1">
      <alignment horizontal="center" vertical="center"/>
      <protection locked="0"/>
    </xf>
    <xf numFmtId="164" fontId="33" fillId="4" borderId="1" xfId="66" applyFont="1" applyFill="1" applyBorder="1" applyAlignment="1" applyProtection="1">
      <alignment horizontal="left" vertical="center" wrapText="1"/>
      <protection locked="0"/>
    </xf>
    <xf numFmtId="164" fontId="30" fillId="2" borderId="32" xfId="66" applyFont="1" applyFill="1" applyBorder="1" applyAlignment="1" applyProtection="1">
      <alignment horizontal="left" vertical="center" wrapText="1"/>
      <protection/>
    </xf>
    <xf numFmtId="164" fontId="21" fillId="0" borderId="32" xfId="66" applyFont="1" applyBorder="1" applyAlignment="1" applyProtection="1">
      <alignment horizontal="center" vertical="center" wrapText="1"/>
      <protection/>
    </xf>
    <xf numFmtId="164" fontId="40" fillId="0" borderId="16" xfId="66" applyFont="1" applyBorder="1" applyAlignment="1" applyProtection="1">
      <alignment horizontal="center" vertical="center"/>
      <protection/>
    </xf>
    <xf numFmtId="171" fontId="40" fillId="0" borderId="16" xfId="66" applyNumberFormat="1" applyFont="1" applyBorder="1" applyAlignment="1" applyProtection="1">
      <alignment vertical="center"/>
      <protection/>
    </xf>
    <xf numFmtId="164" fontId="35" fillId="0" borderId="10" xfId="66" applyFont="1" applyBorder="1" applyAlignment="1" applyProtection="1">
      <alignment horizontal="left" vertical="center"/>
      <protection/>
    </xf>
    <xf numFmtId="164" fontId="41" fillId="0" borderId="0" xfId="66" applyFont="1" applyAlignment="1" applyProtection="1">
      <alignment horizontal="center" vertical="center"/>
      <protection/>
    </xf>
    <xf numFmtId="164" fontId="42" fillId="0" borderId="0" xfId="66" applyFont="1" applyAlignment="1" applyProtection="1">
      <alignment horizontal="center" vertical="center"/>
      <protection/>
    </xf>
    <xf numFmtId="164" fontId="43" fillId="0" borderId="0" xfId="66" applyFont="1" applyAlignment="1" applyProtection="1">
      <alignment vertical="center"/>
      <protection/>
    </xf>
    <xf numFmtId="164" fontId="43" fillId="0" borderId="0" xfId="66" applyFont="1" applyAlignment="1" applyProtection="1">
      <alignment horizontal="center" vertical="center"/>
      <protection/>
    </xf>
    <xf numFmtId="164" fontId="44" fillId="0" borderId="0" xfId="66" applyFont="1" applyBorder="1" applyAlignment="1" applyProtection="1">
      <alignment vertical="center"/>
      <protection/>
    </xf>
    <xf numFmtId="164" fontId="0" fillId="0" borderId="0" xfId="66" applyAlignment="1" applyProtection="1">
      <alignment/>
      <protection/>
    </xf>
    <xf numFmtId="164" fontId="45" fillId="2" borderId="16" xfId="66" applyFont="1" applyFill="1" applyBorder="1" applyAlignment="1" applyProtection="1">
      <alignment horizontal="center" vertical="center"/>
      <protection/>
    </xf>
    <xf numFmtId="164" fontId="26" fillId="2" borderId="15" xfId="66" applyFont="1" applyFill="1" applyBorder="1" applyAlignment="1" applyProtection="1">
      <alignment horizontal="center" vertical="center" wrapText="1"/>
      <protection/>
    </xf>
    <xf numFmtId="164" fontId="26" fillId="2" borderId="19" xfId="66" applyFont="1" applyFill="1" applyBorder="1" applyAlignment="1" applyProtection="1">
      <alignment horizontal="center" vertical="center" wrapText="1"/>
      <protection/>
    </xf>
    <xf numFmtId="164" fontId="42" fillId="0" borderId="0" xfId="66" applyFont="1" applyBorder="1" applyAlignment="1" applyProtection="1">
      <alignment vertical="center"/>
      <protection/>
    </xf>
    <xf numFmtId="164" fontId="26" fillId="2" borderId="22" xfId="66" applyFont="1" applyFill="1" applyBorder="1" applyAlignment="1" applyProtection="1">
      <alignment horizontal="center" vertical="center" wrapText="1"/>
      <protection/>
    </xf>
    <xf numFmtId="164" fontId="43" fillId="2" borderId="20" xfId="66" applyFont="1" applyFill="1" applyBorder="1" applyAlignment="1" applyProtection="1">
      <alignment vertical="center"/>
      <protection/>
    </xf>
    <xf numFmtId="164" fontId="21" fillId="0" borderId="33" xfId="66" applyFont="1" applyBorder="1" applyAlignment="1" applyProtection="1">
      <alignment vertical="center"/>
      <protection/>
    </xf>
    <xf numFmtId="167" fontId="30" fillId="6" borderId="25" xfId="66" applyNumberFormat="1" applyFont="1" applyFill="1" applyBorder="1" applyAlignment="1" applyProtection="1">
      <alignment horizontal="center" vertical="center"/>
      <protection/>
    </xf>
    <xf numFmtId="164" fontId="30" fillId="2" borderId="16" xfId="66" applyFont="1" applyFill="1" applyBorder="1" applyAlignment="1" applyProtection="1">
      <alignment horizontal="center" vertical="center"/>
      <protection/>
    </xf>
    <xf numFmtId="164" fontId="33" fillId="4" borderId="24" xfId="66" applyFont="1" applyFill="1" applyBorder="1" applyAlignment="1" applyProtection="1">
      <alignment horizontal="center" vertical="center"/>
      <protection locked="0"/>
    </xf>
    <xf numFmtId="172" fontId="33" fillId="4" borderId="31" xfId="66" applyNumberFormat="1" applyFont="1" applyFill="1" applyBorder="1" applyAlignment="1" applyProtection="1">
      <alignment horizontal="center" vertical="center"/>
      <protection locked="0"/>
    </xf>
    <xf numFmtId="164" fontId="39" fillId="0" borderId="0" xfId="66" applyFont="1" applyAlignment="1" applyProtection="1">
      <alignment/>
      <protection/>
    </xf>
    <xf numFmtId="170" fontId="39" fillId="0" borderId="0" xfId="66" applyNumberFormat="1" applyFont="1" applyAlignment="1" applyProtection="1">
      <alignment/>
      <protection/>
    </xf>
    <xf numFmtId="172" fontId="33" fillId="4" borderId="1" xfId="66" applyNumberFormat="1" applyFont="1" applyFill="1" applyBorder="1" applyAlignment="1" applyProtection="1">
      <alignment horizontal="center" vertical="center"/>
      <protection locked="0"/>
    </xf>
    <xf numFmtId="164" fontId="33" fillId="0" borderId="0" xfId="66" applyFont="1" applyBorder="1" applyAlignment="1" applyProtection="1">
      <alignment vertical="center"/>
      <protection/>
    </xf>
    <xf numFmtId="169" fontId="33" fillId="0" borderId="0" xfId="66" applyNumberFormat="1" applyFont="1" applyBorder="1" applyAlignment="1" applyProtection="1">
      <alignment vertical="center"/>
      <protection/>
    </xf>
    <xf numFmtId="164" fontId="43" fillId="2" borderId="11" xfId="66" applyFont="1" applyFill="1" applyBorder="1" applyAlignment="1" applyProtection="1">
      <alignment vertical="center"/>
      <protection/>
    </xf>
    <xf numFmtId="164" fontId="43" fillId="2" borderId="0" xfId="66" applyFont="1" applyFill="1" applyBorder="1" applyAlignment="1" applyProtection="1">
      <alignment vertical="center"/>
      <protection/>
    </xf>
    <xf numFmtId="164" fontId="29" fillId="4" borderId="16" xfId="66" applyFont="1" applyFill="1" applyBorder="1" applyAlignment="1" applyProtection="1">
      <alignment horizontal="left" vertical="center"/>
      <protection/>
    </xf>
    <xf numFmtId="164" fontId="30" fillId="6" borderId="16" xfId="66" applyFont="1" applyFill="1" applyBorder="1" applyAlignment="1" applyProtection="1">
      <alignment horizontal="left" vertical="center" wrapText="1"/>
      <protection/>
    </xf>
    <xf numFmtId="164" fontId="30" fillId="6" borderId="16" xfId="66" applyFont="1" applyFill="1" applyBorder="1" applyAlignment="1" applyProtection="1">
      <alignment horizontal="center" vertical="center" wrapText="1"/>
      <protection/>
    </xf>
    <xf numFmtId="164" fontId="32" fillId="2" borderId="31" xfId="66" applyFont="1" applyFill="1" applyBorder="1" applyAlignment="1" applyProtection="1">
      <alignment horizontal="center" vertical="center"/>
      <protection/>
    </xf>
    <xf numFmtId="164" fontId="32" fillId="2" borderId="34" xfId="66" applyFont="1" applyFill="1" applyBorder="1" applyAlignment="1" applyProtection="1">
      <alignment horizontal="center" vertical="center"/>
      <protection/>
    </xf>
    <xf numFmtId="164" fontId="32" fillId="2" borderId="35" xfId="66" applyFont="1" applyFill="1" applyBorder="1" applyAlignment="1" applyProtection="1">
      <alignment horizontal="center" vertical="center"/>
      <protection/>
    </xf>
    <xf numFmtId="164" fontId="30" fillId="6" borderId="1" xfId="66" applyFont="1" applyFill="1" applyBorder="1" applyAlignment="1" applyProtection="1">
      <alignment vertical="center"/>
      <protection/>
    </xf>
    <xf numFmtId="167" fontId="30" fillId="6" borderId="1" xfId="66" applyNumberFormat="1" applyFont="1" applyFill="1" applyBorder="1" applyAlignment="1" applyProtection="1">
      <alignment horizontal="center" vertical="center"/>
      <protection/>
    </xf>
    <xf numFmtId="164" fontId="46" fillId="0" borderId="16" xfId="52" applyNumberFormat="1" applyFont="1" applyFill="1" applyBorder="1" applyAlignment="1" applyProtection="1">
      <alignment horizontal="left" vertical="center" wrapText="1"/>
      <protection/>
    </xf>
    <xf numFmtId="164" fontId="47" fillId="0" borderId="25" xfId="52" applyNumberFormat="1" applyFont="1" applyFill="1" applyBorder="1" applyAlignment="1" applyProtection="1">
      <alignment horizontal="center" vertical="center" wrapText="1"/>
      <protection/>
    </xf>
    <xf numFmtId="166" fontId="33" fillId="4" borderId="1" xfId="66" applyNumberFormat="1" applyFont="1" applyFill="1" applyBorder="1" applyAlignment="1" applyProtection="1">
      <alignment vertical="center"/>
      <protection locked="0"/>
    </xf>
    <xf numFmtId="164" fontId="10" fillId="0" borderId="36" xfId="54" applyFont="1" applyBorder="1" applyProtection="1">
      <alignment/>
      <protection locked="0"/>
    </xf>
    <xf numFmtId="164" fontId="10" fillId="0" borderId="16" xfId="54" applyBorder="1" applyProtection="1">
      <alignment/>
      <protection locked="0"/>
    </xf>
    <xf numFmtId="164" fontId="10" fillId="0" borderId="37" xfId="54" applyBorder="1" applyProtection="1">
      <alignment/>
      <protection locked="0"/>
    </xf>
    <xf numFmtId="164" fontId="10" fillId="0" borderId="38" xfId="54" applyBorder="1" applyProtection="1">
      <alignment/>
      <protection locked="0"/>
    </xf>
    <xf numFmtId="164" fontId="10" fillId="0" borderId="22" xfId="54" applyBorder="1" applyProtection="1">
      <alignment/>
      <protection locked="0"/>
    </xf>
    <xf numFmtId="164" fontId="10" fillId="0" borderId="39" xfId="54" applyBorder="1" applyProtection="1">
      <alignment/>
      <protection locked="0"/>
    </xf>
    <xf numFmtId="164" fontId="48" fillId="16" borderId="16" xfId="52" applyNumberFormat="1" applyFont="1" applyFill="1" applyBorder="1" applyAlignment="1" applyProtection="1">
      <alignment horizontal="left" vertical="center" wrapText="1"/>
      <protection/>
    </xf>
    <xf numFmtId="164" fontId="47" fillId="16" borderId="25" xfId="52" applyNumberFormat="1" applyFont="1" applyFill="1" applyBorder="1" applyAlignment="1" applyProtection="1">
      <alignment horizontal="center" vertical="center" wrapText="1"/>
      <protection/>
    </xf>
    <xf numFmtId="164" fontId="10" fillId="0" borderId="36" xfId="54" applyBorder="1" applyProtection="1">
      <alignment/>
      <protection locked="0"/>
    </xf>
    <xf numFmtId="164" fontId="49" fillId="16" borderId="16" xfId="52" applyNumberFormat="1" applyFont="1" applyFill="1" applyBorder="1" applyAlignment="1" applyProtection="1">
      <alignment horizontal="left" vertical="center" wrapText="1"/>
      <protection locked="0"/>
    </xf>
    <xf numFmtId="164" fontId="50" fillId="16" borderId="25" xfId="52" applyNumberFormat="1" applyFont="1" applyFill="1" applyBorder="1" applyAlignment="1" applyProtection="1">
      <alignment horizontal="center" vertical="center" wrapText="1"/>
      <protection/>
    </xf>
    <xf numFmtId="164" fontId="49" fillId="15" borderId="16" xfId="52" applyNumberFormat="1" applyFont="1" applyFill="1" applyBorder="1" applyAlignment="1" applyProtection="1">
      <alignment horizontal="left" vertical="center" wrapText="1"/>
      <protection locked="0"/>
    </xf>
    <xf numFmtId="164" fontId="50" fillId="15" borderId="25" xfId="52" applyNumberFormat="1" applyFont="1" applyFill="1" applyBorder="1" applyAlignment="1" applyProtection="1">
      <alignment horizontal="center" vertical="center" wrapText="1"/>
      <protection/>
    </xf>
    <xf numFmtId="164" fontId="10" fillId="0" borderId="37" xfId="54" applyFont="1" applyBorder="1" applyProtection="1">
      <alignment/>
      <protection locked="0"/>
    </xf>
    <xf numFmtId="164" fontId="10" fillId="0" borderId="16" xfId="54" applyFont="1" applyBorder="1" applyProtection="1">
      <alignment/>
      <protection locked="0"/>
    </xf>
    <xf numFmtId="164" fontId="49" fillId="8" borderId="16" xfId="52" applyNumberFormat="1" applyFont="1" applyFill="1" applyBorder="1" applyAlignment="1" applyProtection="1">
      <alignment horizontal="left" vertical="center" wrapText="1"/>
      <protection locked="0"/>
    </xf>
    <xf numFmtId="164" fontId="50" fillId="8" borderId="25" xfId="52" applyNumberFormat="1" applyFont="1" applyFill="1" applyBorder="1" applyAlignment="1" applyProtection="1">
      <alignment horizontal="center" vertical="center" wrapText="1"/>
      <protection/>
    </xf>
    <xf numFmtId="164" fontId="10" fillId="0" borderId="38" xfId="54" applyFont="1" applyBorder="1" applyProtection="1">
      <alignment/>
      <protection locked="0"/>
    </xf>
    <xf numFmtId="164" fontId="10" fillId="0" borderId="22" xfId="54" applyFont="1" applyBorder="1" applyProtection="1">
      <alignment/>
      <protection locked="0"/>
    </xf>
    <xf numFmtId="164" fontId="10" fillId="0" borderId="39" xfId="54" applyFont="1" applyBorder="1" applyProtection="1">
      <alignment/>
      <protection locked="0"/>
    </xf>
    <xf numFmtId="166" fontId="33" fillId="4" borderId="1" xfId="66" applyNumberFormat="1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CAHIER~1" xfId="51"/>
    <cellStyle name="Normal_Liste invertébrés pour référence" xfId="52"/>
    <cellStyle name="Normal_page2 (2)" xfId="53"/>
    <cellStyle name="Normal_page4" xfId="54"/>
    <cellStyle name="Satisfaisant" xfId="55"/>
    <cellStyle name="Sortie" xfId="56"/>
    <cellStyle name="Texte explicatif" xfId="57"/>
    <cellStyle name="Titre 1" xfId="58"/>
    <cellStyle name="Titre 1" xfId="59"/>
    <cellStyle name="Titre 2" xfId="60"/>
    <cellStyle name="Titre 3" xfId="61"/>
    <cellStyle name="Titre 4" xfId="62"/>
    <cellStyle name="Total" xfId="63"/>
    <cellStyle name="Vérification" xfId="64"/>
    <cellStyle name="Normal_résultats" xfId="65"/>
    <cellStyle name="Excel Built-in Normal" xfId="66"/>
    <cellStyle name="Excel Built-in Normal_résultats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Dreal\SBEP\3_UDE\41.%20Donnees\412_QualiteDesEaux\4124_HB\41242_RESULTATS\1_Labo_PACA\2019\Saisie_Guil_201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06150790</v>
          </cell>
        </row>
        <row r="6">
          <cell r="C6" t="str">
            <v>Guil</v>
          </cell>
        </row>
        <row r="7">
          <cell r="C7" t="str">
            <v>amont maison du roi</v>
          </cell>
        </row>
        <row r="8">
          <cell r="C8" t="str">
            <v>Eygliers</v>
          </cell>
        </row>
        <row r="9">
          <cell r="C9" t="str">
            <v>05052</v>
          </cell>
        </row>
        <row r="10">
          <cell r="C10" t="str">
            <v>992929</v>
          </cell>
        </row>
        <row r="11">
          <cell r="C11" t="str">
            <v>6404940</v>
          </cell>
        </row>
        <row r="12">
          <cell r="C12" t="str">
            <v>1050</v>
          </cell>
        </row>
        <row r="13">
          <cell r="C13" t="str">
            <v>RRP, RCS</v>
          </cell>
        </row>
        <row r="19">
          <cell r="C19" t="str">
            <v>131</v>
          </cell>
        </row>
        <row r="20">
          <cell r="C20" t="str">
            <v>D.CARTALADE</v>
          </cell>
        </row>
        <row r="21">
          <cell r="C21">
            <v>0</v>
          </cell>
          <cell r="C21">
            <v>0</v>
          </cell>
        </row>
        <row r="22">
          <cell r="C22">
            <v>0</v>
          </cell>
          <cell r="C22">
            <v>0</v>
          </cell>
        </row>
        <row r="23">
          <cell r="C23">
            <v>13000638000013</v>
          </cell>
        </row>
        <row r="24">
          <cell r="C24" t="str">
            <v>D.CARTALADE</v>
          </cell>
        </row>
        <row r="25">
          <cell r="C25" t="str">
            <v>G2</v>
          </cell>
        </row>
      </sheetData>
      <sheetData sheetId="2">
        <row r="2">
          <cell r="I2" t="str">
            <v>993698</v>
          </cell>
          <cell r="J2" t="str">
            <v>6406681</v>
          </cell>
          <cell r="AM2" t="str">
            <v>06150790-30121899</v>
          </cell>
          <cell r="G2">
            <v>43517</v>
          </cell>
        </row>
        <row r="4">
          <cell r="I4" t="str">
            <v>993639</v>
          </cell>
          <cell r="J4" t="str">
            <v>6406630</v>
          </cell>
          <cell r="C4">
            <v>21</v>
          </cell>
          <cell r="E4">
            <v>10</v>
          </cell>
        </row>
        <row r="8">
          <cell r="E8">
            <v>0</v>
          </cell>
          <cell r="F8" t="str">
            <v>P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 t="str">
            <v>P</v>
          </cell>
        </row>
        <row r="11">
          <cell r="E11">
            <v>0</v>
          </cell>
          <cell r="F11" t="str">
            <v>P</v>
          </cell>
        </row>
        <row r="12">
          <cell r="E12">
            <v>43</v>
          </cell>
          <cell r="F12" t="str">
            <v>D</v>
          </cell>
        </row>
        <row r="13">
          <cell r="E13">
            <v>15</v>
          </cell>
          <cell r="F13" t="str">
            <v>D</v>
          </cell>
        </row>
        <row r="14">
          <cell r="E14">
            <v>3</v>
          </cell>
          <cell r="F14" t="str">
            <v>M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1</v>
          </cell>
          <cell r="F17" t="str">
            <v>M</v>
          </cell>
        </row>
        <row r="18">
          <cell r="E18">
            <v>2</v>
          </cell>
          <cell r="F18" t="str">
            <v>M</v>
          </cell>
        </row>
        <row r="19">
          <cell r="E19">
            <v>36</v>
          </cell>
          <cell r="F19" t="str">
            <v>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="74" zoomScaleNormal="74" workbookViewId="0" topLeftCell="A1">
      <selection activeCell="F15" sqref="F15"/>
    </sheetView>
  </sheetViews>
  <sheetFormatPr defaultColWidth="11.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16384" width="11.57421875" style="1" customWidth="1"/>
  </cols>
  <sheetData>
    <row r="1" spans="1:21" s="3" customFormat="1" ht="15">
      <c r="A1" s="2" t="s">
        <v>0</v>
      </c>
      <c r="B1" s="2"/>
      <c r="C1" s="2"/>
      <c r="D1" s="2"/>
      <c r="E1" s="2"/>
      <c r="F1" s="2"/>
      <c r="G1" s="2"/>
      <c r="H1" s="2"/>
      <c r="R1" s="4"/>
      <c r="S1" s="4"/>
      <c r="T1" s="5" t="s">
        <v>1</v>
      </c>
      <c r="U1" s="6" t="s">
        <v>2</v>
      </c>
    </row>
    <row r="2" spans="1:21" s="3" customFormat="1" ht="15">
      <c r="A2" s="7" t="s">
        <v>3</v>
      </c>
      <c r="B2" s="7"/>
      <c r="C2" s="8"/>
      <c r="R2" s="9"/>
      <c r="S2" s="9"/>
      <c r="T2" s="10"/>
      <c r="U2" s="10"/>
    </row>
    <row r="3" spans="1:21" s="3" customFormat="1" ht="15">
      <c r="A3" s="11" t="s">
        <v>4</v>
      </c>
      <c r="B3" s="9"/>
      <c r="C3" s="9"/>
      <c r="D3" s="9"/>
      <c r="E3" s="9"/>
      <c r="F3" s="9"/>
      <c r="G3" s="9"/>
      <c r="L3" s="9"/>
      <c r="R3" s="9"/>
      <c r="S3" s="9"/>
      <c r="T3" s="10"/>
      <c r="U3" s="10"/>
    </row>
    <row r="4" spans="1:21" ht="14.25" customHeight="1">
      <c r="A4" s="12" t="s">
        <v>5</v>
      </c>
      <c r="B4" s="13" t="s">
        <v>6</v>
      </c>
      <c r="C4" s="14"/>
      <c r="D4" s="14"/>
      <c r="E4" s="14"/>
      <c r="F4" s="15" t="s">
        <v>7</v>
      </c>
      <c r="G4" s="16" t="s">
        <v>8</v>
      </c>
      <c r="H4" s="17" t="s">
        <v>9</v>
      </c>
      <c r="I4" s="17"/>
      <c r="J4" s="18"/>
      <c r="K4" s="19" t="s">
        <v>10</v>
      </c>
      <c r="L4" s="20"/>
      <c r="M4" s="21"/>
      <c r="N4" s="21"/>
      <c r="O4" s="21"/>
      <c r="P4" s="21"/>
      <c r="Q4" s="21"/>
      <c r="R4" s="22"/>
      <c r="S4" s="22"/>
      <c r="T4" s="23"/>
      <c r="U4" s="23"/>
    </row>
    <row r="5" spans="1:21" ht="15" customHeight="1">
      <c r="A5" s="24" t="s">
        <v>11</v>
      </c>
      <c r="B5" s="25" t="s">
        <v>12</v>
      </c>
      <c r="C5" s="26"/>
      <c r="D5" s="26"/>
      <c r="E5" s="26"/>
      <c r="F5" s="15"/>
      <c r="G5" s="27" t="s">
        <v>13</v>
      </c>
      <c r="H5" s="28" t="s">
        <v>14</v>
      </c>
      <c r="I5" s="28"/>
      <c r="J5" s="29"/>
      <c r="K5" s="30" t="s">
        <v>15</v>
      </c>
      <c r="L5" s="20"/>
      <c r="M5" s="21"/>
      <c r="N5" s="21"/>
      <c r="O5" s="21"/>
      <c r="P5" s="21"/>
      <c r="Q5" s="21"/>
      <c r="R5" s="22"/>
      <c r="S5" s="22"/>
      <c r="T5" s="23"/>
      <c r="U5" s="23"/>
    </row>
    <row r="6" spans="1:21" ht="12.75">
      <c r="A6" s="24" t="s">
        <v>16</v>
      </c>
      <c r="B6" s="25" t="s">
        <v>17</v>
      </c>
      <c r="C6" s="26"/>
      <c r="D6" s="26"/>
      <c r="E6" s="26"/>
      <c r="F6" s="15"/>
      <c r="G6" s="27" t="s">
        <v>18</v>
      </c>
      <c r="H6" s="28" t="s">
        <v>19</v>
      </c>
      <c r="I6" s="28"/>
      <c r="J6" s="29"/>
      <c r="K6" s="30" t="s">
        <v>20</v>
      </c>
      <c r="L6" s="20"/>
      <c r="M6" s="21"/>
      <c r="N6" s="21"/>
      <c r="O6" s="21"/>
      <c r="P6" s="21"/>
      <c r="Q6" s="21"/>
      <c r="R6" s="22"/>
      <c r="S6" s="22"/>
      <c r="T6" s="23"/>
      <c r="U6" s="23"/>
    </row>
    <row r="7" spans="1:21" ht="12.75">
      <c r="A7" s="24" t="s">
        <v>21</v>
      </c>
      <c r="B7" s="25" t="s">
        <v>22</v>
      </c>
      <c r="C7" s="26"/>
      <c r="D7" s="26"/>
      <c r="E7" s="26"/>
      <c r="F7" s="15"/>
      <c r="G7" s="27" t="s">
        <v>23</v>
      </c>
      <c r="H7" s="28" t="s">
        <v>24</v>
      </c>
      <c r="I7" s="28"/>
      <c r="J7" s="29"/>
      <c r="K7" s="30" t="s">
        <v>25</v>
      </c>
      <c r="L7" s="20"/>
      <c r="M7" s="21"/>
      <c r="N7" s="21"/>
      <c r="O7" s="21"/>
      <c r="P7" s="21"/>
      <c r="Q7" s="21"/>
      <c r="R7" s="22"/>
      <c r="S7" s="22"/>
      <c r="T7" s="23"/>
      <c r="U7" s="23"/>
    </row>
    <row r="8" spans="1:21" ht="12.75">
      <c r="A8" s="24" t="s">
        <v>26</v>
      </c>
      <c r="B8" s="25" t="s">
        <v>27</v>
      </c>
      <c r="C8" s="26"/>
      <c r="D8" s="26"/>
      <c r="E8" s="26"/>
      <c r="F8" s="15"/>
      <c r="G8" s="27" t="s">
        <v>28</v>
      </c>
      <c r="H8" s="28" t="s">
        <v>29</v>
      </c>
      <c r="I8" s="28"/>
      <c r="J8" s="29"/>
      <c r="K8" s="30"/>
      <c r="L8" s="20"/>
      <c r="M8" s="21"/>
      <c r="N8" s="21"/>
      <c r="O8" s="21"/>
      <c r="P8" s="21"/>
      <c r="Q8" s="21"/>
      <c r="R8" s="22"/>
      <c r="S8" s="22"/>
      <c r="T8" s="23"/>
      <c r="U8" s="23"/>
    </row>
    <row r="9" spans="1:21" ht="12.75">
      <c r="A9" s="24" t="s">
        <v>30</v>
      </c>
      <c r="B9" s="25" t="s">
        <v>31</v>
      </c>
      <c r="C9" s="26"/>
      <c r="D9" s="26"/>
      <c r="E9" s="26"/>
      <c r="F9" s="15"/>
      <c r="G9" s="27" t="s">
        <v>32</v>
      </c>
      <c r="H9" s="28" t="s">
        <v>29</v>
      </c>
      <c r="I9" s="28"/>
      <c r="J9" s="29"/>
      <c r="K9" s="30"/>
      <c r="L9" s="20"/>
      <c r="M9" s="21"/>
      <c r="N9" s="21"/>
      <c r="O9" s="21"/>
      <c r="P9" s="21"/>
      <c r="Q9" s="21"/>
      <c r="R9" s="22"/>
      <c r="S9" s="22"/>
      <c r="T9" s="23"/>
      <c r="U9" s="23"/>
    </row>
    <row r="10" spans="1:21" ht="12.75">
      <c r="A10" s="24" t="s">
        <v>33</v>
      </c>
      <c r="B10" s="25" t="s">
        <v>34</v>
      </c>
      <c r="C10" s="26"/>
      <c r="D10" s="26"/>
      <c r="E10" s="26"/>
      <c r="F10" s="15"/>
      <c r="G10" s="31" t="s">
        <v>35</v>
      </c>
      <c r="H10" s="32" t="s">
        <v>36</v>
      </c>
      <c r="I10" s="32"/>
      <c r="J10" s="33"/>
      <c r="K10" s="34"/>
      <c r="L10" s="20"/>
      <c r="M10" s="21"/>
      <c r="N10" s="21"/>
      <c r="O10" s="21"/>
      <c r="P10" s="21"/>
      <c r="Q10" s="21"/>
      <c r="R10" s="22"/>
      <c r="S10" s="22"/>
      <c r="T10" s="23"/>
      <c r="U10" s="23"/>
    </row>
    <row r="11" spans="1:21" ht="12.75">
      <c r="A11" s="24" t="s">
        <v>37</v>
      </c>
      <c r="B11" s="25" t="s">
        <v>38</v>
      </c>
      <c r="C11" s="26"/>
      <c r="D11" s="26"/>
      <c r="E11" s="26"/>
      <c r="F11" s="15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2"/>
      <c r="S11" s="22"/>
      <c r="T11" s="23"/>
      <c r="U11" s="23"/>
    </row>
    <row r="12" spans="1:21" ht="12.75">
      <c r="A12" s="24" t="s">
        <v>39</v>
      </c>
      <c r="B12" s="25" t="s">
        <v>40</v>
      </c>
      <c r="C12" s="26"/>
      <c r="D12" s="26"/>
      <c r="E12" s="26"/>
      <c r="F12" s="15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2"/>
      <c r="S12" s="22"/>
      <c r="T12" s="23"/>
      <c r="U12" s="23"/>
    </row>
    <row r="13" spans="1:21" ht="12.75">
      <c r="A13" s="35" t="s">
        <v>41</v>
      </c>
      <c r="B13" s="36" t="s">
        <v>42</v>
      </c>
      <c r="C13" s="37"/>
      <c r="D13" s="37"/>
      <c r="E13" s="37"/>
      <c r="F13" s="15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2"/>
      <c r="S13" s="22"/>
      <c r="T13" s="23"/>
      <c r="U13" s="23"/>
    </row>
    <row r="14" spans="1:21" ht="14.25" customHeight="1">
      <c r="A14" s="12" t="s">
        <v>43</v>
      </c>
      <c r="B14" s="13" t="s">
        <v>44</v>
      </c>
      <c r="C14" s="14"/>
      <c r="D14" s="14"/>
      <c r="E14" s="14"/>
      <c r="F14" s="15" t="s">
        <v>45</v>
      </c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  <c r="S14" s="22"/>
      <c r="T14" s="23"/>
      <c r="U14" s="23"/>
    </row>
    <row r="15" spans="1:21" ht="12.75">
      <c r="A15" s="24" t="s">
        <v>46</v>
      </c>
      <c r="B15" s="25" t="s">
        <v>47</v>
      </c>
      <c r="C15" s="26"/>
      <c r="D15" s="26"/>
      <c r="E15" s="26"/>
      <c r="F15" s="15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2"/>
      <c r="S15" s="22"/>
      <c r="T15" s="23"/>
      <c r="U15" s="23"/>
    </row>
    <row r="16" spans="1:21" ht="12.75">
      <c r="A16" s="24" t="s">
        <v>48</v>
      </c>
      <c r="B16" s="25" t="s">
        <v>49</v>
      </c>
      <c r="C16" s="26"/>
      <c r="D16" s="26"/>
      <c r="E16" s="26"/>
      <c r="F16" s="15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22"/>
      <c r="T16" s="23"/>
      <c r="U16" s="23"/>
    </row>
    <row r="17" spans="1:21" ht="12.75">
      <c r="A17" s="24" t="s">
        <v>50</v>
      </c>
      <c r="B17" s="25" t="s">
        <v>51</v>
      </c>
      <c r="C17" s="26"/>
      <c r="D17" s="26"/>
      <c r="E17" s="26"/>
      <c r="F17" s="15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22"/>
      <c r="T17" s="23"/>
      <c r="U17" s="23"/>
    </row>
    <row r="18" spans="1:21" ht="12.75">
      <c r="A18" s="24" t="s">
        <v>52</v>
      </c>
      <c r="B18" s="25" t="s">
        <v>53</v>
      </c>
      <c r="C18" s="26"/>
      <c r="D18" s="26"/>
      <c r="E18" s="26"/>
      <c r="F18" s="15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2"/>
      <c r="T18" s="23"/>
      <c r="U18" s="23"/>
    </row>
    <row r="19" spans="1:21" ht="12.75">
      <c r="A19" s="35" t="s">
        <v>54</v>
      </c>
      <c r="B19" s="36" t="s">
        <v>55</v>
      </c>
      <c r="C19" s="37"/>
      <c r="D19" s="37"/>
      <c r="E19" s="37"/>
      <c r="F19" s="15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2"/>
      <c r="T19" s="23"/>
      <c r="U19" s="23"/>
    </row>
    <row r="20" spans="1:2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12.75">
      <c r="A21" s="38" t="s">
        <v>56</v>
      </c>
      <c r="B21" s="38" t="s">
        <v>56</v>
      </c>
      <c r="C21" s="39" t="s">
        <v>57</v>
      </c>
      <c r="D21" s="39" t="s">
        <v>57</v>
      </c>
      <c r="E21" s="39" t="s">
        <v>57</v>
      </c>
      <c r="F21" s="39" t="s">
        <v>57</v>
      </c>
      <c r="G21" s="39" t="s">
        <v>57</v>
      </c>
      <c r="H21" s="39" t="s">
        <v>57</v>
      </c>
      <c r="I21" s="39" t="s">
        <v>57</v>
      </c>
      <c r="J21" s="39" t="s">
        <v>57</v>
      </c>
      <c r="K21" s="38" t="s">
        <v>56</v>
      </c>
      <c r="L21" s="38" t="s">
        <v>56</v>
      </c>
      <c r="M21" s="38" t="s">
        <v>56</v>
      </c>
      <c r="N21" s="38" t="s">
        <v>56</v>
      </c>
      <c r="O21" s="38" t="s">
        <v>56</v>
      </c>
      <c r="P21" s="38" t="s">
        <v>56</v>
      </c>
      <c r="Q21" s="40"/>
      <c r="R21" s="40"/>
      <c r="S21" s="40"/>
      <c r="T21" s="22"/>
      <c r="U21" s="22"/>
    </row>
    <row r="22" spans="1:21" ht="12.75">
      <c r="A22" s="41" t="s">
        <v>58</v>
      </c>
      <c r="B22" s="41" t="s">
        <v>59</v>
      </c>
      <c r="C22" s="41" t="s">
        <v>16</v>
      </c>
      <c r="D22" s="41" t="s">
        <v>21</v>
      </c>
      <c r="E22" s="41" t="s">
        <v>26</v>
      </c>
      <c r="F22" s="41" t="s">
        <v>30</v>
      </c>
      <c r="G22" s="41" t="s">
        <v>33</v>
      </c>
      <c r="H22" s="41" t="s">
        <v>37</v>
      </c>
      <c r="I22" s="41" t="s">
        <v>39</v>
      </c>
      <c r="J22" s="41" t="s">
        <v>41</v>
      </c>
      <c r="K22" s="41" t="s">
        <v>43</v>
      </c>
      <c r="L22" s="41" t="s">
        <v>46</v>
      </c>
      <c r="M22" s="41" t="s">
        <v>48</v>
      </c>
      <c r="N22" s="41" t="s">
        <v>50</v>
      </c>
      <c r="O22" s="41" t="s">
        <v>52</v>
      </c>
      <c r="P22" s="41" t="s">
        <v>54</v>
      </c>
      <c r="Q22" s="40"/>
      <c r="R22" s="40"/>
      <c r="S22" s="40"/>
      <c r="T22" s="22"/>
      <c r="U22" s="22"/>
    </row>
    <row r="23" spans="1:21" ht="26.25">
      <c r="A23" s="42">
        <f>'[1]DescriptionStation'!C4</f>
        <v>13000638000013</v>
      </c>
      <c r="B23" s="43" t="str">
        <f>'[1]DescriptionStation'!C5</f>
        <v>06150790</v>
      </c>
      <c r="C23" s="43" t="str">
        <f>'[1]DescriptionStation'!C6</f>
        <v>Guil</v>
      </c>
      <c r="D23" s="43" t="str">
        <f>'[1]DescriptionStation'!C7</f>
        <v>amont maison du roi</v>
      </c>
      <c r="E23" s="43" t="str">
        <f>'[1]DescriptionStation'!C8</f>
        <v>Eygliers</v>
      </c>
      <c r="F23" s="43" t="str">
        <f>'[1]DescriptionStation'!C9</f>
        <v>05052</v>
      </c>
      <c r="G23" s="43" t="str">
        <f>'[1]DescriptionStation'!C10</f>
        <v>992929</v>
      </c>
      <c r="H23" s="43" t="str">
        <f>'[1]DescriptionStation'!C11</f>
        <v>6404940</v>
      </c>
      <c r="I23" s="43" t="str">
        <f>'[1]DescriptionStation'!C12</f>
        <v>1050</v>
      </c>
      <c r="J23" s="43" t="str">
        <f>'[1]DescriptionStation'!C13</f>
        <v>RRP, RCS</v>
      </c>
      <c r="K23" s="43" t="str">
        <f>'[1]SaisieDonneesTerrain'!I2</f>
        <v>993698</v>
      </c>
      <c r="L23" s="43" t="str">
        <f>'[1]SaisieDonneesTerrain'!J2</f>
        <v>6406681</v>
      </c>
      <c r="M23" s="43" t="str">
        <f>'[1]SaisieDonneesTerrain'!I4</f>
        <v>993639</v>
      </c>
      <c r="N23" s="43" t="str">
        <f>'[1]SaisieDonneesTerrain'!J4</f>
        <v>6406630</v>
      </c>
      <c r="O23" s="43">
        <f>'[1]SaisieDonneesTerrain'!C4</f>
        <v>21</v>
      </c>
      <c r="P23" s="43" t="str">
        <f>'[1]DescriptionStation'!C19</f>
        <v>131</v>
      </c>
      <c r="Q23" s="44"/>
      <c r="R23" s="44"/>
      <c r="S23" s="44"/>
      <c r="T23" s="45"/>
      <c r="U23" s="45"/>
    </row>
    <row r="24" spans="1:21" ht="13.5">
      <c r="A24" s="39" t="s">
        <v>57</v>
      </c>
      <c r="B24" s="39" t="s">
        <v>60</v>
      </c>
      <c r="C24" s="39" t="s">
        <v>57</v>
      </c>
      <c r="D24" s="46" t="s">
        <v>56</v>
      </c>
      <c r="E24" s="46" t="s">
        <v>56</v>
      </c>
      <c r="F24" s="39" t="s">
        <v>57</v>
      </c>
      <c r="G24" s="39" t="s">
        <v>60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3.5">
      <c r="A25" s="41" t="s">
        <v>8</v>
      </c>
      <c r="B25" s="41" t="s">
        <v>61</v>
      </c>
      <c r="C25" s="41" t="s">
        <v>18</v>
      </c>
      <c r="D25" s="41" t="s">
        <v>23</v>
      </c>
      <c r="E25" s="41" t="s">
        <v>28</v>
      </c>
      <c r="F25" s="41" t="s">
        <v>32</v>
      </c>
      <c r="G25" s="41" t="s">
        <v>62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13.5">
      <c r="A26" s="50" t="str">
        <f>'[1]DescriptionStation'!C20</f>
        <v>D.CARTALADE</v>
      </c>
      <c r="B26" s="50">
        <f>IF('[1]DescriptionStation'!C21="",'[1]SaisieDonneesTerrain'!AM2,'[1]DescriptionStation'!C21)</f>
        <v>0</v>
      </c>
      <c r="C26" s="50">
        <f>IF('[1]DescriptionStation'!C22="","",'[1]DescriptionStation'!C22)</f>
        <v>0</v>
      </c>
      <c r="D26" s="51">
        <f>'[1]SaisieDonneesTerrain'!G2</f>
        <v>43517</v>
      </c>
      <c r="E26" s="52">
        <f>'[1]DescriptionStation'!C23</f>
        <v>13000638000013</v>
      </c>
      <c r="F26" s="50" t="str">
        <f>'[1]DescriptionStation'!C24</f>
        <v>D.CARTALADE</v>
      </c>
      <c r="G26" s="53" t="str">
        <f>'[1]DescriptionStation'!C25</f>
        <v>G2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5">
      <c r="A28" s="55"/>
      <c r="B28" s="55"/>
      <c r="C28" s="55"/>
      <c r="D28" s="56"/>
      <c r="E28" s="56"/>
      <c r="F28" s="57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58"/>
      <c r="S28" s="59"/>
      <c r="T28" s="59"/>
      <c r="U28" s="59"/>
    </row>
    <row r="29" spans="1:21" ht="15">
      <c r="A29" s="60" t="s">
        <v>63</v>
      </c>
      <c r="B29" s="60"/>
      <c r="C29" s="60"/>
      <c r="D29" s="61"/>
      <c r="E29" s="62"/>
      <c r="F29" s="63"/>
      <c r="G29" s="63"/>
      <c r="H29" s="62"/>
      <c r="I29" s="62"/>
      <c r="J29" s="62"/>
      <c r="K29" s="21"/>
      <c r="L29" s="21"/>
      <c r="M29" s="62"/>
      <c r="N29" s="62"/>
      <c r="O29" s="62"/>
      <c r="P29" s="21"/>
      <c r="Q29" s="21"/>
      <c r="R29" s="59"/>
      <c r="S29" s="59"/>
      <c r="T29" s="59"/>
      <c r="U29" s="59"/>
    </row>
    <row r="30" spans="1:21" ht="13.5">
      <c r="A30" s="64" t="s">
        <v>64</v>
      </c>
      <c r="B30" s="65"/>
      <c r="C30" s="65"/>
      <c r="D30" s="65"/>
      <c r="E30" s="66"/>
      <c r="F30" s="62"/>
      <c r="G30" s="62"/>
      <c r="H30" s="62"/>
      <c r="I30" s="62"/>
      <c r="J30" s="62"/>
      <c r="K30" s="21"/>
      <c r="L30" s="21"/>
      <c r="M30" s="21"/>
      <c r="N30" s="21"/>
      <c r="O30" s="21"/>
      <c r="P30" s="62"/>
      <c r="Q30" s="62"/>
      <c r="R30" s="59"/>
      <c r="S30" s="59"/>
      <c r="T30" s="59"/>
      <c r="U30" s="59"/>
    </row>
    <row r="31" spans="1:21" ht="13.5">
      <c r="A31" s="12" t="s">
        <v>59</v>
      </c>
      <c r="B31" s="67" t="s">
        <v>65</v>
      </c>
      <c r="C31" s="67"/>
      <c r="D31" s="67"/>
      <c r="E31" s="13"/>
      <c r="F31" s="63"/>
      <c r="G31" s="63"/>
      <c r="H31" s="63"/>
      <c r="I31" s="63"/>
      <c r="J31" s="62"/>
      <c r="K31" s="62"/>
      <c r="L31" s="62"/>
      <c r="M31" s="62"/>
      <c r="N31" s="62"/>
      <c r="O31" s="62"/>
      <c r="P31" s="21"/>
      <c r="Q31" s="62"/>
      <c r="R31" s="59"/>
      <c r="S31" s="59"/>
      <c r="T31" s="59"/>
      <c r="U31" s="59"/>
    </row>
    <row r="32" spans="1:21" ht="15">
      <c r="A32" s="24" t="s">
        <v>16</v>
      </c>
      <c r="B32" s="68" t="s">
        <v>17</v>
      </c>
      <c r="C32" s="68"/>
      <c r="D32" s="68"/>
      <c r="E32" s="25"/>
      <c r="F32" s="63"/>
      <c r="G32" s="63"/>
      <c r="H32" s="69" t="s">
        <v>66</v>
      </c>
      <c r="I32" s="69"/>
      <c r="J32" s="69"/>
      <c r="K32" s="69"/>
      <c r="L32" s="62"/>
      <c r="M32" s="62"/>
      <c r="N32" s="62"/>
      <c r="O32" s="62"/>
      <c r="P32" s="62"/>
      <c r="Q32" s="62"/>
      <c r="R32" s="62"/>
      <c r="S32" s="62"/>
      <c r="T32" s="62"/>
      <c r="U32" s="70"/>
    </row>
    <row r="33" spans="1:21" ht="13.5">
      <c r="A33" s="24" t="s">
        <v>21</v>
      </c>
      <c r="B33" s="68" t="s">
        <v>67</v>
      </c>
      <c r="C33" s="68"/>
      <c r="D33" s="68"/>
      <c r="E33" s="25"/>
      <c r="F33" s="63"/>
      <c r="G33" s="63"/>
      <c r="H33" s="71"/>
      <c r="I33" s="21"/>
      <c r="J33" s="21"/>
      <c r="K33" s="62"/>
      <c r="L33" s="62"/>
      <c r="M33" s="62"/>
      <c r="N33" s="62"/>
      <c r="O33" s="62"/>
      <c r="P33" s="62"/>
      <c r="Q33" s="62"/>
      <c r="R33" s="62"/>
      <c r="S33" s="62"/>
      <c r="T33" s="70"/>
      <c r="U33" s="70"/>
    </row>
    <row r="34" spans="1:21" ht="13.5">
      <c r="A34" s="24" t="s">
        <v>23</v>
      </c>
      <c r="B34" s="68" t="s">
        <v>68</v>
      </c>
      <c r="C34" s="68"/>
      <c r="D34" s="68"/>
      <c r="E34" s="25"/>
      <c r="F34" s="63"/>
      <c r="G34" s="63"/>
      <c r="H34" s="64" t="s">
        <v>64</v>
      </c>
      <c r="I34" s="65"/>
      <c r="J34" s="65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72"/>
    </row>
    <row r="35" spans="1:21" ht="13.5">
      <c r="A35" s="24" t="s">
        <v>69</v>
      </c>
      <c r="B35" s="73" t="s">
        <v>70</v>
      </c>
      <c r="C35" s="68"/>
      <c r="D35" s="68"/>
      <c r="E35" s="25"/>
      <c r="F35" s="65"/>
      <c r="G35" s="63"/>
      <c r="H35" s="74" t="s">
        <v>71</v>
      </c>
      <c r="I35" s="75" t="s">
        <v>72</v>
      </c>
      <c r="J35" s="18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72"/>
    </row>
    <row r="36" spans="1:21" ht="13.5">
      <c r="A36" s="35" t="s">
        <v>73</v>
      </c>
      <c r="B36" s="76" t="s">
        <v>74</v>
      </c>
      <c r="C36" s="77"/>
      <c r="D36" s="77"/>
      <c r="E36" s="36"/>
      <c r="F36" s="63"/>
      <c r="G36" s="78"/>
      <c r="H36" s="74" t="s">
        <v>75</v>
      </c>
      <c r="I36" s="75" t="s">
        <v>76</v>
      </c>
      <c r="J36" s="75"/>
      <c r="K36" s="79"/>
      <c r="L36" s="80"/>
      <c r="M36" s="62"/>
      <c r="N36" s="62"/>
      <c r="O36" s="62"/>
      <c r="P36" s="62"/>
      <c r="Q36" s="62"/>
      <c r="R36" s="62"/>
      <c r="S36" s="62"/>
      <c r="T36" s="62"/>
      <c r="U36" s="72"/>
    </row>
    <row r="37" spans="1:21" ht="13.5">
      <c r="A37" s="81"/>
      <c r="B37" s="82"/>
      <c r="C37" s="81"/>
      <c r="D37" s="81"/>
      <c r="E37" s="83" t="s">
        <v>56</v>
      </c>
      <c r="F37" s="84"/>
      <c r="G37" s="62"/>
      <c r="H37" s="38" t="s">
        <v>56</v>
      </c>
      <c r="I37" s="39" t="s">
        <v>57</v>
      </c>
      <c r="J37" s="62"/>
      <c r="K37" s="62"/>
      <c r="L37" s="62"/>
      <c r="M37" s="62"/>
      <c r="N37" s="62"/>
      <c r="O37" s="62"/>
      <c r="P37" s="72"/>
      <c r="Q37" s="72"/>
      <c r="R37" s="72"/>
      <c r="S37" s="72"/>
      <c r="T37" s="72"/>
      <c r="U37" s="72"/>
    </row>
    <row r="38" spans="1:21" ht="13.5">
      <c r="A38" s="85" t="s">
        <v>59</v>
      </c>
      <c r="B38" s="85" t="s">
        <v>16</v>
      </c>
      <c r="C38" s="85" t="s">
        <v>21</v>
      </c>
      <c r="D38" s="85" t="s">
        <v>23</v>
      </c>
      <c r="E38" s="85" t="s">
        <v>69</v>
      </c>
      <c r="F38" s="86" t="s">
        <v>77</v>
      </c>
      <c r="G38" s="87" t="s">
        <v>78</v>
      </c>
      <c r="H38" s="88" t="s">
        <v>71</v>
      </c>
      <c r="I38" s="89" t="s">
        <v>75</v>
      </c>
      <c r="J38" s="62"/>
      <c r="K38" s="62"/>
      <c r="L38" s="62"/>
      <c r="M38" s="62"/>
      <c r="N38" s="62"/>
      <c r="O38" s="62"/>
      <c r="P38" s="62"/>
      <c r="Q38" s="62"/>
      <c r="R38" s="72"/>
      <c r="S38" s="72"/>
      <c r="T38" s="72"/>
      <c r="U38" s="72"/>
    </row>
    <row r="39" spans="1:21" ht="13.5">
      <c r="A39" s="90" t="str">
        <f>B23</f>
        <v>06150790</v>
      </c>
      <c r="B39" s="90" t="str">
        <f>C23</f>
        <v>Guil</v>
      </c>
      <c r="C39" s="90" t="str">
        <f>D23</f>
        <v>amont maison du roi</v>
      </c>
      <c r="D39" s="91">
        <f>D26</f>
        <v>43517</v>
      </c>
      <c r="E39" s="92">
        <f>'[1]SaisieDonneesTerrain'!E4</f>
        <v>10</v>
      </c>
      <c r="F39" s="93" t="s">
        <v>79</v>
      </c>
      <c r="G39" s="94" t="s">
        <v>80</v>
      </c>
      <c r="H39" s="95">
        <f>'[1]SaisieDonneesTerrain'!E8</f>
        <v>0</v>
      </c>
      <c r="I39" s="96" t="str">
        <f>'[1]SaisieDonneesTerrain'!F8</f>
        <v>P</v>
      </c>
      <c r="J39" s="62"/>
      <c r="K39" s="62"/>
      <c r="L39" s="62"/>
      <c r="M39" s="62"/>
      <c r="N39" s="62"/>
      <c r="O39" s="62"/>
      <c r="P39" s="62"/>
      <c r="Q39" s="62"/>
      <c r="R39" s="72"/>
      <c r="S39" s="72"/>
      <c r="T39" s="72"/>
      <c r="U39" s="72"/>
    </row>
    <row r="40" spans="1:21" ht="13.5">
      <c r="A40" s="86" t="s">
        <v>81</v>
      </c>
      <c r="B40" s="97"/>
      <c r="C40" s="97"/>
      <c r="D40" s="98"/>
      <c r="E40" s="97"/>
      <c r="F40" s="93" t="s">
        <v>82</v>
      </c>
      <c r="G40" s="94" t="s">
        <v>83</v>
      </c>
      <c r="H40" s="99">
        <f>'[1]SaisieDonneesTerrain'!E9</f>
        <v>0</v>
      </c>
      <c r="I40" s="100">
        <f>'[1]SaisieDonneesTerrain'!F9</f>
        <v>0</v>
      </c>
      <c r="J40" s="62"/>
      <c r="K40" s="62"/>
      <c r="L40" s="62"/>
      <c r="M40" s="62"/>
      <c r="N40" s="62"/>
      <c r="O40" s="62"/>
      <c r="P40" s="62"/>
      <c r="Q40" s="62"/>
      <c r="R40" s="72"/>
      <c r="S40" s="72"/>
      <c r="T40" s="72"/>
      <c r="U40" s="72"/>
    </row>
    <row r="41" spans="1:21" ht="13.5">
      <c r="A41" s="101"/>
      <c r="B41" s="101"/>
      <c r="C41" s="101"/>
      <c r="D41" s="101"/>
      <c r="E41" s="101"/>
      <c r="F41" s="93" t="s">
        <v>84</v>
      </c>
      <c r="G41" s="94" t="s">
        <v>85</v>
      </c>
      <c r="H41" s="99">
        <f>'[1]SaisieDonneesTerrain'!E10</f>
        <v>0</v>
      </c>
      <c r="I41" s="100" t="str">
        <f>'[1]SaisieDonneesTerrain'!F10</f>
        <v>P</v>
      </c>
      <c r="J41" s="62"/>
      <c r="K41" s="62"/>
      <c r="L41" s="62"/>
      <c r="M41" s="62"/>
      <c r="N41" s="62"/>
      <c r="O41" s="62"/>
      <c r="P41" s="62"/>
      <c r="Q41" s="62"/>
      <c r="R41" s="72"/>
      <c r="S41" s="72"/>
      <c r="T41" s="72"/>
      <c r="U41" s="72"/>
    </row>
    <row r="42" spans="1:21" ht="13.5">
      <c r="A42" s="97"/>
      <c r="B42" s="97"/>
      <c r="C42" s="97"/>
      <c r="D42" s="98"/>
      <c r="E42" s="97"/>
      <c r="F42" s="93" t="s">
        <v>86</v>
      </c>
      <c r="G42" s="94" t="s">
        <v>87</v>
      </c>
      <c r="H42" s="99">
        <f>'[1]SaisieDonneesTerrain'!E11</f>
        <v>0</v>
      </c>
      <c r="I42" s="100" t="str">
        <f>'[1]SaisieDonneesTerrain'!F11</f>
        <v>P</v>
      </c>
      <c r="J42" s="62"/>
      <c r="K42" s="62"/>
      <c r="L42" s="62"/>
      <c r="M42" s="62"/>
      <c r="N42" s="62"/>
      <c r="O42" s="62"/>
      <c r="P42" s="62"/>
      <c r="Q42" s="62"/>
      <c r="R42" s="72"/>
      <c r="S42" s="72"/>
      <c r="T42" s="72"/>
      <c r="U42" s="72"/>
    </row>
    <row r="43" spans="1:21" ht="13.5">
      <c r="A43" s="97"/>
      <c r="B43" s="97"/>
      <c r="C43" s="97"/>
      <c r="D43" s="98"/>
      <c r="E43" s="97"/>
      <c r="F43" s="93" t="s">
        <v>88</v>
      </c>
      <c r="G43" s="94" t="s">
        <v>89</v>
      </c>
      <c r="H43" s="99">
        <f>'[1]SaisieDonneesTerrain'!E12</f>
        <v>43</v>
      </c>
      <c r="I43" s="100" t="str">
        <f>'[1]SaisieDonneesTerrain'!F12</f>
        <v>D</v>
      </c>
      <c r="J43" s="62"/>
      <c r="K43" s="62"/>
      <c r="L43" s="62"/>
      <c r="M43" s="62"/>
      <c r="N43" s="62"/>
      <c r="O43" s="21"/>
      <c r="P43" s="62"/>
      <c r="Q43" s="62"/>
      <c r="R43" s="72"/>
      <c r="S43" s="72"/>
      <c r="T43" s="72"/>
      <c r="U43" s="72"/>
    </row>
    <row r="44" spans="1:21" ht="13.5">
      <c r="A44" s="97"/>
      <c r="B44" s="97"/>
      <c r="C44" s="97"/>
      <c r="D44" s="98"/>
      <c r="E44" s="97"/>
      <c r="F44" s="93" t="s">
        <v>90</v>
      </c>
      <c r="G44" s="94" t="s">
        <v>91</v>
      </c>
      <c r="H44" s="99">
        <f>'[1]SaisieDonneesTerrain'!E13</f>
        <v>15</v>
      </c>
      <c r="I44" s="100" t="str">
        <f>'[1]SaisieDonneesTerrain'!F13</f>
        <v>D</v>
      </c>
      <c r="J44" s="62"/>
      <c r="K44" s="62"/>
      <c r="L44" s="62"/>
      <c r="M44" s="21"/>
      <c r="N44" s="21"/>
      <c r="O44" s="21"/>
      <c r="P44" s="21"/>
      <c r="Q44" s="21"/>
      <c r="R44" s="21"/>
      <c r="S44" s="21"/>
      <c r="T44" s="72"/>
      <c r="U44" s="72"/>
    </row>
    <row r="45" spans="1:21" ht="13.5">
      <c r="A45" s="97"/>
      <c r="B45" s="97"/>
      <c r="C45" s="97"/>
      <c r="D45" s="98"/>
      <c r="E45" s="97"/>
      <c r="F45" s="93" t="s">
        <v>92</v>
      </c>
      <c r="G45" s="94" t="s">
        <v>93</v>
      </c>
      <c r="H45" s="99">
        <f>'[1]SaisieDonneesTerrain'!E14</f>
        <v>3</v>
      </c>
      <c r="I45" s="100" t="str">
        <f>'[1]SaisieDonneesTerrain'!F14</f>
        <v>M</v>
      </c>
      <c r="J45" s="62"/>
      <c r="K45" s="62"/>
      <c r="L45" s="62"/>
      <c r="M45" s="21"/>
      <c r="N45" s="21"/>
      <c r="O45" s="21"/>
      <c r="P45" s="21"/>
      <c r="Q45" s="21"/>
      <c r="R45" s="21"/>
      <c r="S45" s="21"/>
      <c r="T45" s="72"/>
      <c r="U45" s="72"/>
    </row>
    <row r="46" spans="1:21" ht="13.5">
      <c r="A46" s="97"/>
      <c r="B46" s="97"/>
      <c r="C46" s="97"/>
      <c r="D46" s="98"/>
      <c r="E46" s="97"/>
      <c r="F46" s="93" t="s">
        <v>94</v>
      </c>
      <c r="G46" s="94" t="s">
        <v>95</v>
      </c>
      <c r="H46" s="99">
        <f>'[1]SaisieDonneesTerrain'!E15</f>
        <v>0</v>
      </c>
      <c r="I46" s="100">
        <f>'[1]SaisieDonneesTerrain'!F15</f>
        <v>0</v>
      </c>
      <c r="J46" s="62"/>
      <c r="K46" s="62"/>
      <c r="L46" s="62"/>
      <c r="M46" s="21"/>
      <c r="N46" s="21"/>
      <c r="O46" s="21"/>
      <c r="P46" s="21"/>
      <c r="Q46" s="21"/>
      <c r="R46" s="21"/>
      <c r="S46" s="21"/>
      <c r="T46" s="72"/>
      <c r="U46" s="72"/>
    </row>
    <row r="47" spans="1:21" ht="13.5">
      <c r="A47" s="97"/>
      <c r="B47" s="97"/>
      <c r="C47" s="97"/>
      <c r="D47" s="98"/>
      <c r="E47" s="97"/>
      <c r="F47" s="93" t="s">
        <v>96</v>
      </c>
      <c r="G47" s="94" t="s">
        <v>97</v>
      </c>
      <c r="H47" s="99">
        <f>'[1]SaisieDonneesTerrain'!E16</f>
        <v>0</v>
      </c>
      <c r="I47" s="100">
        <f>'[1]SaisieDonneesTerrain'!F16</f>
        <v>0</v>
      </c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ht="13.5">
      <c r="A48" s="97"/>
      <c r="B48" s="97"/>
      <c r="C48" s="97"/>
      <c r="D48" s="98"/>
      <c r="E48" s="97"/>
      <c r="F48" s="93" t="s">
        <v>98</v>
      </c>
      <c r="G48" s="94" t="s">
        <v>99</v>
      </c>
      <c r="H48" s="99">
        <f>'[1]SaisieDonneesTerrain'!E17</f>
        <v>1</v>
      </c>
      <c r="I48" s="100" t="str">
        <f>'[1]SaisieDonneesTerrain'!F17</f>
        <v>M</v>
      </c>
      <c r="J48" s="21"/>
      <c r="K48" s="21"/>
      <c r="L48" s="21"/>
      <c r="M48" s="21"/>
      <c r="N48" s="21"/>
      <c r="O48" s="62"/>
      <c r="P48" s="21"/>
      <c r="Q48" s="21"/>
      <c r="R48" s="21"/>
      <c r="S48" s="21"/>
      <c r="T48" s="21"/>
      <c r="U48" s="21"/>
    </row>
    <row r="49" spans="1:21" ht="13.5">
      <c r="A49" s="97"/>
      <c r="B49" s="97"/>
      <c r="C49" s="97"/>
      <c r="D49" s="98"/>
      <c r="E49" s="97"/>
      <c r="F49" s="93" t="s">
        <v>100</v>
      </c>
      <c r="G49" s="94" t="s">
        <v>101</v>
      </c>
      <c r="H49" s="99">
        <f>'[1]SaisieDonneesTerrain'!E18</f>
        <v>2</v>
      </c>
      <c r="I49" s="100" t="str">
        <f>'[1]SaisieDonneesTerrain'!F18</f>
        <v>M</v>
      </c>
      <c r="J49" s="21"/>
      <c r="K49" s="21"/>
      <c r="L49" s="21"/>
      <c r="M49" s="62"/>
      <c r="N49" s="62"/>
      <c r="O49" s="62"/>
      <c r="P49" s="62"/>
      <c r="Q49" s="62"/>
      <c r="R49" s="72"/>
      <c r="S49" s="72"/>
      <c r="T49" s="21"/>
      <c r="U49" s="21"/>
    </row>
    <row r="50" spans="1:21" ht="13.5">
      <c r="A50" s="97"/>
      <c r="B50" s="97"/>
      <c r="C50" s="97"/>
      <c r="D50" s="98"/>
      <c r="E50" s="97"/>
      <c r="F50" s="102" t="s">
        <v>102</v>
      </c>
      <c r="G50" s="103" t="s">
        <v>103</v>
      </c>
      <c r="H50" s="99">
        <f>'[1]SaisieDonneesTerrain'!E19</f>
        <v>36</v>
      </c>
      <c r="I50" s="100" t="str">
        <f>'[1]SaisieDonneesTerrain'!F19</f>
        <v>D</v>
      </c>
      <c r="J50" s="21"/>
      <c r="K50" s="21"/>
      <c r="L50" s="21"/>
      <c r="M50" s="62"/>
      <c r="N50" s="62"/>
      <c r="O50" s="62"/>
      <c r="P50" s="62"/>
      <c r="Q50" s="62"/>
      <c r="R50" s="72"/>
      <c r="S50" s="72"/>
      <c r="T50" s="21"/>
      <c r="U50" s="21"/>
    </row>
    <row r="51" spans="1:21" ht="15">
      <c r="A51" s="56"/>
      <c r="B51" s="56"/>
      <c r="C51" s="56"/>
      <c r="D51" s="56"/>
      <c r="E51" s="56"/>
      <c r="F51" s="104" t="s">
        <v>104</v>
      </c>
      <c r="G51" s="104"/>
      <c r="H51" s="105">
        <f>SUM(H39:H50)/100</f>
        <v>1</v>
      </c>
      <c r="I51" s="21"/>
      <c r="J51" s="21"/>
      <c r="K51" s="21"/>
      <c r="L51" s="21"/>
      <c r="M51" s="21"/>
      <c r="N51" s="62"/>
      <c r="O51" s="62"/>
      <c r="P51" s="62"/>
      <c r="Q51" s="62"/>
      <c r="R51" s="72"/>
      <c r="S51" s="72"/>
      <c r="T51" s="21"/>
      <c r="U51" s="21"/>
    </row>
    <row r="52" spans="1:21" ht="15">
      <c r="A52" s="106" t="s">
        <v>105</v>
      </c>
      <c r="B52" s="106"/>
      <c r="C52" s="106"/>
      <c r="D52" s="106"/>
      <c r="E52" s="106"/>
      <c r="F52" s="57"/>
      <c r="G52" s="107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72"/>
      <c r="U52" s="72"/>
    </row>
    <row r="53" spans="1:21" ht="13.5">
      <c r="A53" s="62"/>
      <c r="B53" s="62"/>
      <c r="C53" s="62"/>
      <c r="D53" s="62"/>
      <c r="E53" s="62"/>
      <c r="F53" s="63"/>
      <c r="G53" s="108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72"/>
      <c r="U53" s="72"/>
    </row>
    <row r="54" spans="1:21" ht="13.5">
      <c r="A54" s="64" t="s">
        <v>64</v>
      </c>
      <c r="B54" s="65"/>
      <c r="C54" s="65"/>
      <c r="D54" s="65"/>
      <c r="E54" s="109"/>
      <c r="F54" s="110"/>
      <c r="G54" s="108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72"/>
      <c r="U54" s="72"/>
    </row>
    <row r="55" spans="1:21" ht="13.5">
      <c r="A55" s="12" t="s">
        <v>77</v>
      </c>
      <c r="B55" s="67" t="s">
        <v>106</v>
      </c>
      <c r="C55" s="67"/>
      <c r="D55" s="67"/>
      <c r="E55" s="67"/>
      <c r="F55" s="13"/>
      <c r="G55" s="111"/>
      <c r="H55" s="62"/>
      <c r="I55" s="62"/>
      <c r="J55" s="112"/>
      <c r="K55" s="62"/>
      <c r="L55" s="62"/>
      <c r="M55" s="62"/>
      <c r="N55" s="62"/>
      <c r="O55" s="62"/>
      <c r="P55" s="62"/>
      <c r="Q55" s="62"/>
      <c r="R55" s="62"/>
      <c r="S55" s="62"/>
      <c r="T55" s="72"/>
      <c r="U55" s="72"/>
    </row>
    <row r="56" spans="1:21" ht="13.5">
      <c r="A56" s="24" t="s">
        <v>107</v>
      </c>
      <c r="B56" s="68" t="s">
        <v>106</v>
      </c>
      <c r="C56" s="68"/>
      <c r="D56" s="68"/>
      <c r="E56" s="68"/>
      <c r="F56" s="25"/>
      <c r="G56" s="111"/>
      <c r="H56" s="64" t="s">
        <v>64</v>
      </c>
      <c r="I56" s="62"/>
      <c r="J56" s="112"/>
      <c r="K56" s="62"/>
      <c r="L56" s="62"/>
      <c r="M56" s="62"/>
      <c r="N56" s="62"/>
      <c r="O56" s="62"/>
      <c r="P56" s="62"/>
      <c r="Q56" s="62"/>
      <c r="R56" s="62"/>
      <c r="S56" s="62"/>
      <c r="T56" s="72"/>
      <c r="U56" s="72"/>
    </row>
    <row r="57" spans="1:21" ht="13.5">
      <c r="A57" s="24" t="s">
        <v>108</v>
      </c>
      <c r="B57" s="68" t="s">
        <v>109</v>
      </c>
      <c r="C57" s="68"/>
      <c r="D57" s="68"/>
      <c r="E57" s="68"/>
      <c r="F57" s="25"/>
      <c r="G57" s="111"/>
      <c r="H57" s="113" t="s">
        <v>110</v>
      </c>
      <c r="I57" s="113" t="s">
        <v>78</v>
      </c>
      <c r="J57" s="113" t="s">
        <v>111</v>
      </c>
      <c r="K57" s="62"/>
      <c r="L57" s="62"/>
      <c r="M57" s="62"/>
      <c r="N57" s="62"/>
      <c r="O57" s="62"/>
      <c r="P57" s="62"/>
      <c r="Q57" s="62"/>
      <c r="R57" s="62"/>
      <c r="S57" s="62"/>
      <c r="T57" s="72"/>
      <c r="U57" s="72"/>
    </row>
    <row r="58" spans="1:21" ht="13.5">
      <c r="A58" s="24" t="s">
        <v>112</v>
      </c>
      <c r="B58" s="68" t="s">
        <v>113</v>
      </c>
      <c r="C58" s="68"/>
      <c r="D58" s="68"/>
      <c r="E58" s="68"/>
      <c r="F58" s="25"/>
      <c r="G58" s="111"/>
      <c r="H58" s="114" t="s">
        <v>114</v>
      </c>
      <c r="I58" s="114" t="s">
        <v>115</v>
      </c>
      <c r="J58" s="114" t="s">
        <v>116</v>
      </c>
      <c r="K58" s="62"/>
      <c r="L58" s="62"/>
      <c r="M58" s="62"/>
      <c r="N58" s="62"/>
      <c r="O58" s="62"/>
      <c r="P58" s="62"/>
      <c r="Q58" s="62"/>
      <c r="R58" s="62"/>
      <c r="S58" s="62"/>
      <c r="T58" s="72"/>
      <c r="U58" s="72"/>
    </row>
    <row r="59" spans="1:21" ht="13.5">
      <c r="A59" s="24" t="s">
        <v>117</v>
      </c>
      <c r="B59" s="68" t="s">
        <v>118</v>
      </c>
      <c r="C59" s="68"/>
      <c r="D59" s="68"/>
      <c r="E59" s="68"/>
      <c r="F59" s="25"/>
      <c r="G59" s="111"/>
      <c r="H59" s="115" t="s">
        <v>119</v>
      </c>
      <c r="I59" s="115" t="s">
        <v>120</v>
      </c>
      <c r="J59" s="115" t="s">
        <v>121</v>
      </c>
      <c r="K59" s="62"/>
      <c r="L59" s="62"/>
      <c r="M59" s="62"/>
      <c r="N59" s="62"/>
      <c r="O59" s="62"/>
      <c r="P59" s="62"/>
      <c r="Q59" s="62"/>
      <c r="R59" s="62"/>
      <c r="S59" s="62"/>
      <c r="T59" s="72"/>
      <c r="U59" s="72"/>
    </row>
    <row r="60" spans="1:21" ht="13.5">
      <c r="A60" s="24" t="s">
        <v>122</v>
      </c>
      <c r="B60" s="68" t="s">
        <v>123</v>
      </c>
      <c r="C60" s="68"/>
      <c r="D60" s="68"/>
      <c r="E60" s="68"/>
      <c r="F60" s="25"/>
      <c r="G60" s="111"/>
      <c r="H60" s="115" t="s">
        <v>124</v>
      </c>
      <c r="I60" s="115" t="s">
        <v>125</v>
      </c>
      <c r="J60" s="115" t="s">
        <v>126</v>
      </c>
      <c r="K60" s="62"/>
      <c r="L60" s="62"/>
      <c r="M60" s="62"/>
      <c r="N60" s="62"/>
      <c r="O60" s="62"/>
      <c r="P60" s="62"/>
      <c r="Q60" s="62"/>
      <c r="R60" s="62"/>
      <c r="S60" s="62"/>
      <c r="T60" s="72"/>
      <c r="U60" s="72"/>
    </row>
    <row r="61" spans="1:21" ht="13.5">
      <c r="A61" s="24" t="s">
        <v>127</v>
      </c>
      <c r="B61" s="68" t="s">
        <v>128</v>
      </c>
      <c r="C61" s="68"/>
      <c r="D61" s="68"/>
      <c r="E61" s="68"/>
      <c r="F61" s="25"/>
      <c r="G61" s="116"/>
      <c r="H61" s="117" t="s">
        <v>129</v>
      </c>
      <c r="I61" s="117" t="s">
        <v>130</v>
      </c>
      <c r="J61" s="117" t="s">
        <v>131</v>
      </c>
      <c r="K61" s="62"/>
      <c r="L61" s="62"/>
      <c r="M61" s="62"/>
      <c r="N61" s="62"/>
      <c r="O61" s="63"/>
      <c r="P61" s="63"/>
      <c r="Q61" s="63"/>
      <c r="R61" s="63"/>
      <c r="S61" s="63"/>
      <c r="T61" s="63"/>
      <c r="U61" s="63"/>
    </row>
    <row r="62" spans="1:21" ht="13.5">
      <c r="A62" s="35" t="s">
        <v>132</v>
      </c>
      <c r="B62" s="77" t="s">
        <v>133</v>
      </c>
      <c r="C62" s="118"/>
      <c r="D62" s="118"/>
      <c r="E62" s="77"/>
      <c r="F62" s="36"/>
      <c r="G62" s="116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72"/>
      <c r="U62" s="72"/>
    </row>
    <row r="63" spans="1:21" ht="13.5">
      <c r="A63" s="62"/>
      <c r="B63" s="62"/>
      <c r="C63" s="62"/>
      <c r="D63" s="62"/>
      <c r="E63" s="119"/>
      <c r="F63" s="62"/>
      <c r="G63" s="63"/>
      <c r="H63" s="63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72"/>
      <c r="U63" s="72"/>
    </row>
    <row r="64" spans="1:21" ht="13.5">
      <c r="A64" s="81"/>
      <c r="B64" s="81"/>
      <c r="C64" s="81"/>
      <c r="D64" s="38" t="s">
        <v>56</v>
      </c>
      <c r="E64" s="38" t="s">
        <v>56</v>
      </c>
      <c r="F64" s="38" t="s">
        <v>56</v>
      </c>
      <c r="G64" s="39" t="s">
        <v>57</v>
      </c>
      <c r="H64" s="39" t="s">
        <v>57</v>
      </c>
      <c r="I64" s="39" t="s">
        <v>57</v>
      </c>
      <c r="J64" s="39" t="s">
        <v>57</v>
      </c>
      <c r="K64" s="39" t="s">
        <v>57</v>
      </c>
      <c r="L64" s="63"/>
      <c r="M64" s="63"/>
      <c r="N64" s="63"/>
      <c r="O64" s="62"/>
      <c r="P64" s="62"/>
      <c r="Q64" s="62"/>
      <c r="R64" s="62"/>
      <c r="S64" s="62"/>
      <c r="T64" s="72"/>
      <c r="U64" s="72"/>
    </row>
    <row r="65" spans="1:21" ht="13.5">
      <c r="A65" s="41" t="s">
        <v>59</v>
      </c>
      <c r="B65" s="41" t="s">
        <v>23</v>
      </c>
      <c r="C65" s="41" t="s">
        <v>134</v>
      </c>
      <c r="D65" s="41" t="s">
        <v>77</v>
      </c>
      <c r="E65" s="41" t="s">
        <v>107</v>
      </c>
      <c r="F65" s="41" t="s">
        <v>108</v>
      </c>
      <c r="G65" s="41" t="s">
        <v>112</v>
      </c>
      <c r="H65" s="41" t="s">
        <v>135</v>
      </c>
      <c r="I65" s="41" t="s">
        <v>122</v>
      </c>
      <c r="J65" s="41" t="s">
        <v>127</v>
      </c>
      <c r="K65" s="41" t="s">
        <v>132</v>
      </c>
      <c r="L65" s="62"/>
      <c r="M65" s="62"/>
      <c r="N65" s="62"/>
      <c r="O65" s="62"/>
      <c r="P65" s="62"/>
      <c r="Q65" s="62"/>
      <c r="R65" s="62"/>
      <c r="S65" s="62"/>
      <c r="T65" s="72"/>
      <c r="U65" s="72"/>
    </row>
    <row r="66" spans="1:21" ht="13.5">
      <c r="A66" s="39" t="str">
        <f>B23</f>
        <v>06150790</v>
      </c>
      <c r="B66" s="120">
        <f>D26</f>
        <v>43517</v>
      </c>
      <c r="C66" s="121" t="s">
        <v>136</v>
      </c>
      <c r="D66" s="122" t="s">
        <v>93</v>
      </c>
      <c r="E66" s="122" t="s">
        <v>120</v>
      </c>
      <c r="F66" s="122" t="s">
        <v>137</v>
      </c>
      <c r="G66" s="123"/>
      <c r="H66" s="123"/>
      <c r="I66" s="123"/>
      <c r="J66" s="123"/>
      <c r="K66" s="123"/>
      <c r="L66" s="62"/>
      <c r="M66" s="62"/>
      <c r="N66" s="62"/>
      <c r="O66" s="62"/>
      <c r="P66" s="62"/>
      <c r="Q66" s="62"/>
      <c r="R66" s="62"/>
      <c r="S66" s="62"/>
      <c r="T66" s="72"/>
      <c r="U66" s="72"/>
    </row>
    <row r="67" spans="1:21" ht="13.5">
      <c r="A67" s="124" t="str">
        <f>+A$66</f>
        <v>06150790</v>
      </c>
      <c r="B67" s="125">
        <f>+B$66</f>
        <v>43517</v>
      </c>
      <c r="C67" s="121" t="s">
        <v>138</v>
      </c>
      <c r="D67" s="122" t="s">
        <v>99</v>
      </c>
      <c r="E67" s="122" t="s">
        <v>115</v>
      </c>
      <c r="F67" s="122" t="s">
        <v>137</v>
      </c>
      <c r="G67" s="126"/>
      <c r="H67" s="123"/>
      <c r="I67" s="123"/>
      <c r="J67" s="126"/>
      <c r="K67" s="123"/>
      <c r="L67" s="62"/>
      <c r="M67" s="62"/>
      <c r="N67" s="62"/>
      <c r="O67" s="62"/>
      <c r="P67" s="62"/>
      <c r="Q67" s="62"/>
      <c r="R67" s="62"/>
      <c r="S67" s="62"/>
      <c r="T67" s="72"/>
      <c r="U67" s="72"/>
    </row>
    <row r="68" spans="1:21" ht="13.5">
      <c r="A68" s="124" t="str">
        <f>+A$66</f>
        <v>06150790</v>
      </c>
      <c r="B68" s="125">
        <f>+B$66</f>
        <v>43517</v>
      </c>
      <c r="C68" s="121" t="s">
        <v>139</v>
      </c>
      <c r="D68" s="122" t="s">
        <v>101</v>
      </c>
      <c r="E68" s="122" t="s">
        <v>130</v>
      </c>
      <c r="F68" s="122" t="s">
        <v>137</v>
      </c>
      <c r="G68" s="126"/>
      <c r="H68" s="126"/>
      <c r="I68" s="126"/>
      <c r="J68" s="126"/>
      <c r="K68" s="126"/>
      <c r="L68" s="62"/>
      <c r="M68" s="62"/>
      <c r="N68" s="62"/>
      <c r="O68" s="62"/>
      <c r="P68" s="62"/>
      <c r="Q68" s="62"/>
      <c r="R68" s="62"/>
      <c r="S68" s="62"/>
      <c r="T68" s="72"/>
      <c r="U68" s="72"/>
    </row>
    <row r="69" spans="1:21" ht="13.5">
      <c r="A69" s="124" t="str">
        <f>+A$66</f>
        <v>06150790</v>
      </c>
      <c r="B69" s="125">
        <f>+B$66</f>
        <v>43517</v>
      </c>
      <c r="C69" s="121" t="s">
        <v>140</v>
      </c>
      <c r="D69" s="122" t="s">
        <v>93</v>
      </c>
      <c r="E69" s="122" t="s">
        <v>125</v>
      </c>
      <c r="F69" s="122" t="s">
        <v>137</v>
      </c>
      <c r="G69" s="126"/>
      <c r="H69" s="126"/>
      <c r="I69" s="126"/>
      <c r="J69" s="126"/>
      <c r="K69" s="126"/>
      <c r="L69" s="62"/>
      <c r="M69" s="62"/>
      <c r="N69" s="62"/>
      <c r="O69" s="62"/>
      <c r="P69" s="62"/>
      <c r="Q69" s="62"/>
      <c r="R69" s="62"/>
      <c r="S69" s="62"/>
      <c r="T69" s="72"/>
      <c r="U69" s="72"/>
    </row>
    <row r="70" spans="1:21" ht="13.5">
      <c r="A70" s="124" t="str">
        <f>+A$66</f>
        <v>06150790</v>
      </c>
      <c r="B70" s="125">
        <f>+B$66</f>
        <v>43517</v>
      </c>
      <c r="C70" s="121" t="s">
        <v>141</v>
      </c>
      <c r="D70" s="122" t="s">
        <v>89</v>
      </c>
      <c r="E70" s="122" t="s">
        <v>125</v>
      </c>
      <c r="F70" s="122" t="s">
        <v>142</v>
      </c>
      <c r="G70" s="126"/>
      <c r="H70" s="126"/>
      <c r="I70" s="126"/>
      <c r="J70" s="126"/>
      <c r="K70" s="126"/>
      <c r="L70" s="62"/>
      <c r="M70" s="62"/>
      <c r="N70" s="62"/>
      <c r="O70" s="62"/>
      <c r="P70" s="62"/>
      <c r="Q70" s="62"/>
      <c r="R70" s="62"/>
      <c r="S70" s="62"/>
      <c r="T70" s="72"/>
      <c r="U70" s="72"/>
    </row>
    <row r="71" spans="1:21" ht="13.5">
      <c r="A71" s="124" t="str">
        <f>+A$66</f>
        <v>06150790</v>
      </c>
      <c r="B71" s="125">
        <f>+B$66</f>
        <v>43517</v>
      </c>
      <c r="C71" s="121" t="s">
        <v>143</v>
      </c>
      <c r="D71" s="122" t="s">
        <v>91</v>
      </c>
      <c r="E71" s="122" t="s">
        <v>125</v>
      </c>
      <c r="F71" s="122" t="s">
        <v>142</v>
      </c>
      <c r="G71" s="126"/>
      <c r="H71" s="126"/>
      <c r="I71" s="126"/>
      <c r="J71" s="126"/>
      <c r="K71" s="126"/>
      <c r="L71" s="62"/>
      <c r="M71" s="62"/>
      <c r="N71" s="62"/>
      <c r="O71" s="62"/>
      <c r="P71" s="62"/>
      <c r="Q71" s="62"/>
      <c r="R71" s="62"/>
      <c r="S71" s="62"/>
      <c r="T71" s="72"/>
      <c r="U71" s="72"/>
    </row>
    <row r="72" spans="1:21" ht="13.5">
      <c r="A72" s="124" t="str">
        <f>+A$66</f>
        <v>06150790</v>
      </c>
      <c r="B72" s="125">
        <f>+B$66</f>
        <v>43517</v>
      </c>
      <c r="C72" s="121" t="s">
        <v>144</v>
      </c>
      <c r="D72" s="122" t="s">
        <v>103</v>
      </c>
      <c r="E72" s="122" t="s">
        <v>130</v>
      </c>
      <c r="F72" s="122" t="s">
        <v>142</v>
      </c>
      <c r="G72" s="126"/>
      <c r="H72" s="126"/>
      <c r="I72" s="126"/>
      <c r="J72" s="126"/>
      <c r="K72" s="126"/>
      <c r="L72" s="62"/>
      <c r="M72" s="62"/>
      <c r="N72" s="62"/>
      <c r="O72" s="62"/>
      <c r="P72" s="62"/>
      <c r="Q72" s="62"/>
      <c r="R72" s="62"/>
      <c r="S72" s="62"/>
      <c r="T72" s="72"/>
      <c r="U72" s="72"/>
    </row>
    <row r="73" spans="1:21" ht="13.5">
      <c r="A73" s="124" t="str">
        <f>+A$66</f>
        <v>06150790</v>
      </c>
      <c r="B73" s="125">
        <f>+B$66</f>
        <v>43517</v>
      </c>
      <c r="C73" s="121" t="s">
        <v>145</v>
      </c>
      <c r="D73" s="122" t="s">
        <v>89</v>
      </c>
      <c r="E73" s="122" t="s">
        <v>120</v>
      </c>
      <c r="F73" s="122" t="s">
        <v>142</v>
      </c>
      <c r="G73" s="126"/>
      <c r="H73" s="126"/>
      <c r="I73" s="126"/>
      <c r="J73" s="126"/>
      <c r="K73" s="126"/>
      <c r="L73" s="62"/>
      <c r="M73" s="62"/>
      <c r="N73" s="62"/>
      <c r="O73" s="62"/>
      <c r="P73" s="62"/>
      <c r="Q73" s="62"/>
      <c r="R73" s="62"/>
      <c r="S73" s="62"/>
      <c r="T73" s="72"/>
      <c r="U73" s="72"/>
    </row>
    <row r="74" spans="1:21" ht="13.5">
      <c r="A74" s="124" t="str">
        <f>+A$66</f>
        <v>06150790</v>
      </c>
      <c r="B74" s="125">
        <f>+B$66</f>
        <v>43517</v>
      </c>
      <c r="C74" s="121" t="s">
        <v>146</v>
      </c>
      <c r="D74" s="122" t="s">
        <v>103</v>
      </c>
      <c r="E74" s="122" t="s">
        <v>125</v>
      </c>
      <c r="F74" s="122" t="s">
        <v>147</v>
      </c>
      <c r="G74" s="126"/>
      <c r="H74" s="126"/>
      <c r="I74" s="126"/>
      <c r="J74" s="126"/>
      <c r="K74" s="126"/>
      <c r="L74" s="62"/>
      <c r="M74" s="62"/>
      <c r="N74" s="62"/>
      <c r="O74" s="62"/>
      <c r="P74" s="62"/>
      <c r="Q74" s="62"/>
      <c r="R74" s="62"/>
      <c r="S74" s="62"/>
      <c r="T74" s="72"/>
      <c r="U74" s="72"/>
    </row>
    <row r="75" spans="1:21" ht="13.5">
      <c r="A75" s="124" t="str">
        <f>+A$66</f>
        <v>06150790</v>
      </c>
      <c r="B75" s="125">
        <f>+B$66</f>
        <v>43517</v>
      </c>
      <c r="C75" s="121" t="s">
        <v>148</v>
      </c>
      <c r="D75" s="122" t="s">
        <v>89</v>
      </c>
      <c r="E75" s="122" t="s">
        <v>130</v>
      </c>
      <c r="F75" s="122" t="s">
        <v>147</v>
      </c>
      <c r="G75" s="126"/>
      <c r="H75" s="126"/>
      <c r="I75" s="126"/>
      <c r="J75" s="126"/>
      <c r="K75" s="126"/>
      <c r="L75" s="62"/>
      <c r="M75" s="62"/>
      <c r="N75" s="62"/>
      <c r="O75" s="62"/>
      <c r="P75" s="62"/>
      <c r="Q75" s="62"/>
      <c r="R75" s="62"/>
      <c r="S75" s="62"/>
      <c r="T75" s="72"/>
      <c r="U75" s="72"/>
    </row>
    <row r="76" spans="1:21" ht="13.5">
      <c r="A76" s="124" t="str">
        <f>+A$66</f>
        <v>06150790</v>
      </c>
      <c r="B76" s="125">
        <f>+B$66</f>
        <v>43517</v>
      </c>
      <c r="C76" s="121" t="s">
        <v>149</v>
      </c>
      <c r="D76" s="122" t="s">
        <v>103</v>
      </c>
      <c r="E76" s="122" t="s">
        <v>120</v>
      </c>
      <c r="F76" s="122" t="s">
        <v>147</v>
      </c>
      <c r="G76" s="126"/>
      <c r="H76" s="126"/>
      <c r="I76" s="126"/>
      <c r="J76" s="126"/>
      <c r="K76" s="126"/>
      <c r="L76" s="62"/>
      <c r="M76" s="62"/>
      <c r="N76" s="62"/>
      <c r="O76" s="62"/>
      <c r="P76" s="62"/>
      <c r="Q76" s="62"/>
      <c r="R76" s="62"/>
      <c r="S76" s="62"/>
      <c r="T76" s="72"/>
      <c r="U76" s="72"/>
    </row>
    <row r="77" spans="1:21" ht="13.5">
      <c r="A77" s="124" t="str">
        <f>+A$66</f>
        <v>06150790</v>
      </c>
      <c r="B77" s="125">
        <f>+B$66</f>
        <v>43517</v>
      </c>
      <c r="C77" s="121" t="s">
        <v>150</v>
      </c>
      <c r="D77" s="122" t="s">
        <v>89</v>
      </c>
      <c r="E77" s="122" t="s">
        <v>115</v>
      </c>
      <c r="F77" s="122" t="s">
        <v>147</v>
      </c>
      <c r="G77" s="126"/>
      <c r="H77" s="126"/>
      <c r="I77" s="126"/>
      <c r="J77" s="126"/>
      <c r="K77" s="126"/>
      <c r="L77" s="62"/>
      <c r="M77" s="62"/>
      <c r="N77" s="62"/>
      <c r="O77" s="62"/>
      <c r="P77" s="62"/>
      <c r="Q77" s="62"/>
      <c r="R77" s="62"/>
      <c r="S77" s="62"/>
      <c r="T77" s="72"/>
      <c r="U77" s="72"/>
    </row>
    <row r="78" spans="1:21" ht="13.5">
      <c r="A78" s="124"/>
      <c r="B78" s="125"/>
      <c r="C78" s="82"/>
      <c r="D78" s="127"/>
      <c r="E78" s="127"/>
      <c r="F78" s="127"/>
      <c r="G78" s="128"/>
      <c r="H78" s="128"/>
      <c r="I78" s="128"/>
      <c r="J78" s="128"/>
      <c r="K78" s="128"/>
      <c r="L78" s="62"/>
      <c r="M78" s="62"/>
      <c r="N78" s="62"/>
      <c r="O78" s="62"/>
      <c r="P78" s="62"/>
      <c r="Q78" s="62"/>
      <c r="R78" s="62"/>
      <c r="S78" s="62"/>
      <c r="T78" s="72"/>
      <c r="U78" s="72"/>
    </row>
    <row r="79" spans="1:21" ht="15">
      <c r="A79" s="69" t="s">
        <v>151</v>
      </c>
      <c r="B79" s="69"/>
      <c r="C79" s="56"/>
      <c r="D79" s="56"/>
      <c r="E79" s="56"/>
      <c r="F79" s="56"/>
      <c r="G79" s="21"/>
      <c r="H79" s="21"/>
      <c r="I79" s="21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72"/>
      <c r="U79" s="72"/>
    </row>
    <row r="80" spans="1:21" ht="13.5">
      <c r="A80" s="22"/>
      <c r="B80" s="21"/>
      <c r="C80" s="21"/>
      <c r="D80" s="21"/>
      <c r="E80" s="21"/>
      <c r="F80" s="21"/>
      <c r="G80" s="21"/>
      <c r="H80" s="21"/>
      <c r="I80" s="21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72"/>
      <c r="U80" s="72"/>
    </row>
    <row r="81" spans="1:21" ht="13.5">
      <c r="A81" s="73" t="s">
        <v>4</v>
      </c>
      <c r="B81" s="65"/>
      <c r="C81" s="65"/>
      <c r="D81" s="66"/>
      <c r="E81" s="66"/>
      <c r="F81" s="66"/>
      <c r="G81" s="21"/>
      <c r="H81" s="21"/>
      <c r="I81" s="21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72"/>
      <c r="U81" s="72"/>
    </row>
    <row r="82" spans="1:21" ht="13.5">
      <c r="A82" s="12" t="s">
        <v>152</v>
      </c>
      <c r="B82" s="67" t="s">
        <v>153</v>
      </c>
      <c r="C82" s="129"/>
      <c r="D82" s="13"/>
      <c r="E82" s="66"/>
      <c r="F82" s="21"/>
      <c r="G82" s="22"/>
      <c r="H82" s="21"/>
      <c r="I82" s="21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72"/>
      <c r="U82" s="72"/>
    </row>
    <row r="83" spans="1:21" ht="13.5">
      <c r="A83" s="24" t="s">
        <v>154</v>
      </c>
      <c r="B83" s="73" t="s">
        <v>155</v>
      </c>
      <c r="C83" s="130"/>
      <c r="D83" s="25"/>
      <c r="E83" s="66"/>
      <c r="F83" s="72"/>
      <c r="G83" s="22"/>
      <c r="H83" s="21"/>
      <c r="I83" s="21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72"/>
      <c r="U83" s="72"/>
    </row>
    <row r="84" spans="1:21" ht="13.5">
      <c r="A84" s="35" t="s">
        <v>156</v>
      </c>
      <c r="B84" s="77" t="s">
        <v>157</v>
      </c>
      <c r="C84" s="118"/>
      <c r="D84" s="36"/>
      <c r="E84" s="66"/>
      <c r="F84" s="72"/>
      <c r="G84" s="22"/>
      <c r="H84" s="21"/>
      <c r="I84" s="21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72"/>
      <c r="U84" s="72"/>
    </row>
    <row r="85" spans="1:21" ht="13.5">
      <c r="A85" s="21"/>
      <c r="B85" s="21"/>
      <c r="C85" s="21"/>
      <c r="D85" s="21"/>
      <c r="E85" s="21"/>
      <c r="F85" s="72"/>
      <c r="G85" s="21"/>
      <c r="H85" s="21"/>
      <c r="I85" s="21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72"/>
      <c r="U85" s="72"/>
    </row>
    <row r="86" spans="1:21" ht="247.5">
      <c r="A86" s="81"/>
      <c r="B86" s="81"/>
      <c r="C86" s="39" t="s">
        <v>57</v>
      </c>
      <c r="D86" s="38" t="s">
        <v>158</v>
      </c>
      <c r="E86" s="131" t="s">
        <v>159</v>
      </c>
      <c r="F86" s="83"/>
      <c r="G86" s="83"/>
      <c r="H86" s="132" t="s">
        <v>160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72"/>
      <c r="U86" s="72"/>
    </row>
    <row r="87" spans="1:21" ht="13.5">
      <c r="A87" s="86" t="s">
        <v>59</v>
      </c>
      <c r="B87" s="86" t="s">
        <v>23</v>
      </c>
      <c r="C87" s="134" t="s">
        <v>152</v>
      </c>
      <c r="D87" s="135" t="s">
        <v>154</v>
      </c>
      <c r="E87" s="134" t="s">
        <v>161</v>
      </c>
      <c r="F87" s="134" t="s">
        <v>162</v>
      </c>
      <c r="G87" s="134" t="s">
        <v>163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72"/>
      <c r="U87" s="72"/>
    </row>
    <row r="88" spans="1:21" ht="13.5">
      <c r="A88" s="137" t="str">
        <f>B23</f>
        <v>06150790</v>
      </c>
      <c r="B88" s="138">
        <f>D26</f>
        <v>43517</v>
      </c>
      <c r="C88" s="139" t="s">
        <v>164</v>
      </c>
      <c r="D88" s="140">
        <v>69</v>
      </c>
      <c r="E88" s="141">
        <v>120</v>
      </c>
      <c r="F88" s="141">
        <v>163</v>
      </c>
      <c r="G88" s="141">
        <v>247</v>
      </c>
      <c r="H88" s="142">
        <v>8</v>
      </c>
      <c r="I88" s="143">
        <v>1</v>
      </c>
      <c r="J88" s="143">
        <v>3</v>
      </c>
      <c r="K88" s="144">
        <f>72+22+14</f>
        <v>108</v>
      </c>
      <c r="L88" s="145">
        <f>22+19+25+17</f>
        <v>83</v>
      </c>
      <c r="M88" s="146">
        <f>28+29+18</f>
        <v>75</v>
      </c>
      <c r="N88" s="146"/>
      <c r="O88" s="147">
        <v>5</v>
      </c>
      <c r="P88" s="145">
        <v>1</v>
      </c>
      <c r="Q88" s="146">
        <f>16+42+39+45+9</f>
        <v>151</v>
      </c>
      <c r="R88" s="146">
        <v>1</v>
      </c>
      <c r="S88" s="147">
        <f>13+14+19+15+13+14+6</f>
        <v>94</v>
      </c>
      <c r="T88" s="72"/>
      <c r="U88" s="72"/>
    </row>
    <row r="89" spans="1:21" ht="13.5">
      <c r="A89" s="124" t="str">
        <f>+A$88</f>
        <v>06150790</v>
      </c>
      <c r="B89" s="125">
        <f>+B$88</f>
        <v>43517</v>
      </c>
      <c r="C89" s="139" t="s">
        <v>165</v>
      </c>
      <c r="D89" s="140">
        <v>212</v>
      </c>
      <c r="E89" s="141">
        <v>0</v>
      </c>
      <c r="F89" s="141">
        <v>1</v>
      </c>
      <c r="G89" s="141">
        <v>1</v>
      </c>
      <c r="H89" s="142"/>
      <c r="I89" s="143"/>
      <c r="J89" s="143"/>
      <c r="K89" s="144"/>
      <c r="L89" s="145">
        <v>1</v>
      </c>
      <c r="M89" s="146"/>
      <c r="N89" s="146"/>
      <c r="O89" s="147"/>
      <c r="P89" s="145"/>
      <c r="Q89" s="146"/>
      <c r="R89" s="146"/>
      <c r="S89" s="147">
        <v>1</v>
      </c>
      <c r="T89" s="72"/>
      <c r="U89" s="72"/>
    </row>
    <row r="90" spans="1:21" ht="13.5">
      <c r="A90" s="124" t="str">
        <f>+A$88</f>
        <v>06150790</v>
      </c>
      <c r="B90" s="125">
        <f>+B$88</f>
        <v>43517</v>
      </c>
      <c r="C90" s="148" t="s">
        <v>166</v>
      </c>
      <c r="D90" s="149">
        <v>3163</v>
      </c>
      <c r="E90" s="141">
        <v>471</v>
      </c>
      <c r="F90" s="141">
        <v>366</v>
      </c>
      <c r="G90" s="141">
        <v>65</v>
      </c>
      <c r="H90" s="142">
        <v>5</v>
      </c>
      <c r="I90" s="143">
        <f>43+38+55+22</f>
        <v>158</v>
      </c>
      <c r="J90" s="143"/>
      <c r="K90" s="144">
        <f>24+52+66+44+107+15</f>
        <v>308</v>
      </c>
      <c r="L90" s="145">
        <f>12+15+16+15+22</f>
        <v>80</v>
      </c>
      <c r="M90" s="146">
        <f>9+28+63+42+19</f>
        <v>161</v>
      </c>
      <c r="N90" s="146"/>
      <c r="O90" s="147">
        <f>19+26+41+25+14</f>
        <v>125</v>
      </c>
      <c r="P90" s="145">
        <v>19</v>
      </c>
      <c r="Q90" s="146">
        <v>7</v>
      </c>
      <c r="R90" s="146">
        <v>7</v>
      </c>
      <c r="S90" s="147">
        <f>32</f>
        <v>32</v>
      </c>
      <c r="T90" s="72"/>
      <c r="U90" s="72"/>
    </row>
    <row r="91" spans="1:21" ht="13.5">
      <c r="A91" s="124" t="str">
        <f>+A$88</f>
        <v>06150790</v>
      </c>
      <c r="B91" s="125">
        <f>+B$88</f>
        <v>43517</v>
      </c>
      <c r="C91" s="139" t="s">
        <v>167</v>
      </c>
      <c r="D91" s="140">
        <v>183</v>
      </c>
      <c r="E91" s="141">
        <v>3</v>
      </c>
      <c r="F91" s="141">
        <v>3</v>
      </c>
      <c r="G91" s="141">
        <v>10</v>
      </c>
      <c r="H91" s="150"/>
      <c r="I91" s="143"/>
      <c r="J91" s="143">
        <v>2</v>
      </c>
      <c r="K91" s="144">
        <v>1</v>
      </c>
      <c r="L91" s="145">
        <v>2</v>
      </c>
      <c r="M91" s="146">
        <v>1</v>
      </c>
      <c r="N91" s="146"/>
      <c r="O91" s="147"/>
      <c r="P91" s="145"/>
      <c r="Q91" s="146">
        <v>9</v>
      </c>
      <c r="R91" s="146"/>
      <c r="S91" s="147">
        <v>1</v>
      </c>
      <c r="T91" s="72"/>
      <c r="U91" s="72"/>
    </row>
    <row r="92" spans="1:21" ht="13.5">
      <c r="A92" s="124" t="str">
        <f>+A$88</f>
        <v>06150790</v>
      </c>
      <c r="B92" s="125">
        <f>+B$88</f>
        <v>43517</v>
      </c>
      <c r="C92" s="139" t="s">
        <v>168</v>
      </c>
      <c r="D92" s="140">
        <v>364</v>
      </c>
      <c r="E92" s="141">
        <v>281</v>
      </c>
      <c r="F92" s="141">
        <v>308</v>
      </c>
      <c r="G92" s="141">
        <v>208</v>
      </c>
      <c r="H92" s="150">
        <v>4</v>
      </c>
      <c r="I92" s="143">
        <v>1</v>
      </c>
      <c r="J92" s="143">
        <f>76+41+53+10</f>
        <v>180</v>
      </c>
      <c r="K92" s="144">
        <f>59+24+13</f>
        <v>96</v>
      </c>
      <c r="L92" s="145">
        <f>39+42+75+28+48+9</f>
        <v>241</v>
      </c>
      <c r="M92" s="146">
        <f>13+13+17</f>
        <v>43</v>
      </c>
      <c r="N92" s="146">
        <f>21</f>
        <v>21</v>
      </c>
      <c r="O92" s="147">
        <v>3</v>
      </c>
      <c r="P92" s="145">
        <v>24</v>
      </c>
      <c r="Q92" s="146">
        <f>51+34+63+14</f>
        <v>162</v>
      </c>
      <c r="R92" s="146">
        <v>13</v>
      </c>
      <c r="S92" s="147">
        <f>9</f>
        <v>9</v>
      </c>
      <c r="T92" s="72"/>
      <c r="U92" s="72"/>
    </row>
    <row r="93" spans="1:21" ht="13.5">
      <c r="A93" s="124" t="str">
        <f>+A$88</f>
        <v>06150790</v>
      </c>
      <c r="B93" s="125">
        <f>+B$88</f>
        <v>43517</v>
      </c>
      <c r="C93" s="151" t="s">
        <v>169</v>
      </c>
      <c r="D93" s="152">
        <v>399</v>
      </c>
      <c r="E93" s="141">
        <v>0</v>
      </c>
      <c r="F93" s="141">
        <v>1</v>
      </c>
      <c r="G93" s="141">
        <v>2</v>
      </c>
      <c r="H93" s="150"/>
      <c r="I93" s="143"/>
      <c r="J93" s="143"/>
      <c r="K93" s="144"/>
      <c r="L93" s="145"/>
      <c r="M93" s="146">
        <v>1</v>
      </c>
      <c r="N93" s="146"/>
      <c r="O93" s="147"/>
      <c r="P93" s="145"/>
      <c r="Q93" s="146"/>
      <c r="R93" s="146"/>
      <c r="S93" s="147">
        <v>2</v>
      </c>
      <c r="T93" s="72"/>
      <c r="U93" s="72"/>
    </row>
    <row r="94" spans="1:21" ht="13.5">
      <c r="A94" s="124" t="str">
        <f>+A$88</f>
        <v>06150790</v>
      </c>
      <c r="B94" s="125">
        <f>+B$88</f>
        <v>43517</v>
      </c>
      <c r="C94" s="139" t="s">
        <v>170</v>
      </c>
      <c r="D94" s="140">
        <v>404</v>
      </c>
      <c r="E94" s="141">
        <v>0</v>
      </c>
      <c r="F94" s="141">
        <v>0</v>
      </c>
      <c r="G94" s="141">
        <v>1</v>
      </c>
      <c r="H94" s="150"/>
      <c r="I94" s="143"/>
      <c r="J94" s="143"/>
      <c r="K94" s="144"/>
      <c r="L94" s="145"/>
      <c r="M94" s="146"/>
      <c r="N94" s="146"/>
      <c r="O94" s="147"/>
      <c r="P94" s="145"/>
      <c r="Q94" s="146">
        <v>1</v>
      </c>
      <c r="R94" s="146"/>
      <c r="S94" s="147"/>
      <c r="T94" s="72"/>
      <c r="U94" s="72"/>
    </row>
    <row r="95" spans="1:21" ht="13.5">
      <c r="A95" s="124" t="str">
        <f>+A$88</f>
        <v>06150790</v>
      </c>
      <c r="B95" s="125">
        <f>+B$88</f>
        <v>43517</v>
      </c>
      <c r="C95" s="151" t="s">
        <v>171</v>
      </c>
      <c r="D95" s="152">
        <v>807</v>
      </c>
      <c r="E95" s="141">
        <v>152</v>
      </c>
      <c r="F95" s="141">
        <v>96</v>
      </c>
      <c r="G95" s="141">
        <v>26</v>
      </c>
      <c r="H95" s="150"/>
      <c r="I95" s="143">
        <v>1</v>
      </c>
      <c r="J95" s="143">
        <f>68+29+29+21</f>
        <v>147</v>
      </c>
      <c r="K95" s="144">
        <v>4</v>
      </c>
      <c r="L95" s="145">
        <v>16</v>
      </c>
      <c r="M95" s="146">
        <f>11+14+16+8</f>
        <v>49</v>
      </c>
      <c r="N95" s="146">
        <f>29</f>
        <v>29</v>
      </c>
      <c r="O95" s="147">
        <v>2</v>
      </c>
      <c r="P95" s="145"/>
      <c r="Q95" s="146">
        <v>10</v>
      </c>
      <c r="R95" s="146">
        <v>2</v>
      </c>
      <c r="S95" s="147">
        <f>14</f>
        <v>14</v>
      </c>
      <c r="T95" s="72"/>
      <c r="U95" s="72"/>
    </row>
    <row r="96" spans="1:21" ht="13.5">
      <c r="A96" s="124" t="str">
        <f>+A$88</f>
        <v>06150790</v>
      </c>
      <c r="B96" s="125">
        <f>+B$88</f>
        <v>43517</v>
      </c>
      <c r="C96" s="151" t="s">
        <v>172</v>
      </c>
      <c r="D96" s="152">
        <v>831</v>
      </c>
      <c r="E96" s="141">
        <v>1</v>
      </c>
      <c r="F96" s="141">
        <v>1</v>
      </c>
      <c r="G96" s="141">
        <v>1</v>
      </c>
      <c r="H96" s="150"/>
      <c r="I96" s="143">
        <v>1</v>
      </c>
      <c r="J96" s="143"/>
      <c r="K96" s="144"/>
      <c r="L96" s="145"/>
      <c r="M96" s="146">
        <v>1</v>
      </c>
      <c r="N96" s="146"/>
      <c r="O96" s="147"/>
      <c r="P96" s="145"/>
      <c r="Q96" s="146"/>
      <c r="R96" s="146"/>
      <c r="S96" s="147">
        <v>1</v>
      </c>
      <c r="T96" s="72"/>
      <c r="U96" s="72"/>
    </row>
    <row r="97" spans="1:21" ht="13.5">
      <c r="A97" s="124" t="str">
        <f>+A$88</f>
        <v>06150790</v>
      </c>
      <c r="B97" s="125">
        <f>+B$88</f>
        <v>43517</v>
      </c>
      <c r="C97" s="151" t="s">
        <v>173</v>
      </c>
      <c r="D97" s="152">
        <v>757</v>
      </c>
      <c r="E97" s="141">
        <v>15</v>
      </c>
      <c r="F97" s="141">
        <v>10</v>
      </c>
      <c r="G97" s="141">
        <v>3</v>
      </c>
      <c r="H97" s="150">
        <v>2</v>
      </c>
      <c r="I97" s="143">
        <v>1</v>
      </c>
      <c r="J97" s="143"/>
      <c r="K97" s="144">
        <v>12</v>
      </c>
      <c r="L97" s="145">
        <v>3</v>
      </c>
      <c r="M97" s="146">
        <v>3</v>
      </c>
      <c r="N97" s="146"/>
      <c r="O97" s="147">
        <v>4</v>
      </c>
      <c r="P97" s="145"/>
      <c r="Q97" s="146"/>
      <c r="R97" s="146"/>
      <c r="S97" s="147">
        <v>3</v>
      </c>
      <c r="T97" s="72"/>
      <c r="U97" s="72"/>
    </row>
    <row r="98" spans="1:21" ht="13.5">
      <c r="A98" s="124" t="str">
        <f>+A$88</f>
        <v>06150790</v>
      </c>
      <c r="B98" s="125">
        <f>+B$88</f>
        <v>43517</v>
      </c>
      <c r="C98" s="151" t="s">
        <v>174</v>
      </c>
      <c r="D98" s="152">
        <v>783</v>
      </c>
      <c r="E98" s="141">
        <v>2</v>
      </c>
      <c r="F98" s="141">
        <v>0</v>
      </c>
      <c r="G98" s="141">
        <v>1</v>
      </c>
      <c r="H98" s="150"/>
      <c r="I98" s="143"/>
      <c r="J98" s="143">
        <v>2</v>
      </c>
      <c r="K98" s="144"/>
      <c r="L98" s="145"/>
      <c r="M98" s="146"/>
      <c r="N98" s="146"/>
      <c r="O98" s="147"/>
      <c r="P98" s="145"/>
      <c r="Q98" s="146"/>
      <c r="R98" s="146"/>
      <c r="S98" s="147">
        <v>1</v>
      </c>
      <c r="T98" s="72"/>
      <c r="U98" s="72"/>
    </row>
    <row r="99" spans="1:21" ht="13.5">
      <c r="A99" s="124" t="str">
        <f>+A$88</f>
        <v>06150790</v>
      </c>
      <c r="B99" s="125">
        <f>+B$88</f>
        <v>43517</v>
      </c>
      <c r="C99" s="151" t="s">
        <v>175</v>
      </c>
      <c r="D99" s="152">
        <v>801</v>
      </c>
      <c r="E99" s="141">
        <v>7</v>
      </c>
      <c r="F99" s="141">
        <v>7</v>
      </c>
      <c r="G99" s="141">
        <v>11</v>
      </c>
      <c r="H99" s="150"/>
      <c r="I99" s="143"/>
      <c r="J99" s="143">
        <v>2</v>
      </c>
      <c r="K99" s="144">
        <v>5</v>
      </c>
      <c r="L99" s="145">
        <v>3</v>
      </c>
      <c r="M99" s="146">
        <v>1</v>
      </c>
      <c r="N99" s="146">
        <v>2</v>
      </c>
      <c r="O99" s="147">
        <v>1</v>
      </c>
      <c r="P99" s="145">
        <v>2</v>
      </c>
      <c r="Q99" s="146">
        <v>9</v>
      </c>
      <c r="R99" s="146"/>
      <c r="S99" s="147"/>
      <c r="T99" s="72"/>
      <c r="U99" s="72"/>
    </row>
    <row r="100" spans="1:21" ht="13.5">
      <c r="A100" s="124" t="str">
        <f>+A$88</f>
        <v>06150790</v>
      </c>
      <c r="B100" s="125">
        <f>+B$88</f>
        <v>43517</v>
      </c>
      <c r="C100" s="151" t="s">
        <v>176</v>
      </c>
      <c r="D100" s="152">
        <v>837</v>
      </c>
      <c r="E100" s="141">
        <v>0</v>
      </c>
      <c r="F100" s="141">
        <v>0</v>
      </c>
      <c r="G100" s="141">
        <v>1</v>
      </c>
      <c r="H100" s="150"/>
      <c r="I100" s="143"/>
      <c r="J100" s="143"/>
      <c r="K100" s="144"/>
      <c r="L100" s="145"/>
      <c r="M100" s="146"/>
      <c r="N100" s="146"/>
      <c r="O100" s="147"/>
      <c r="P100" s="145"/>
      <c r="Q100" s="146"/>
      <c r="R100" s="146"/>
      <c r="S100" s="147">
        <v>1</v>
      </c>
      <c r="T100" s="72"/>
      <c r="U100" s="72"/>
    </row>
    <row r="101" spans="1:21" ht="13.5">
      <c r="A101" s="124" t="str">
        <f>+A$88</f>
        <v>06150790</v>
      </c>
      <c r="B101" s="125">
        <f>+B$88</f>
        <v>43517</v>
      </c>
      <c r="C101" s="139" t="s">
        <v>177</v>
      </c>
      <c r="D101" s="140">
        <v>892</v>
      </c>
      <c r="E101" s="141">
        <v>0</v>
      </c>
      <c r="F101" s="141">
        <v>3</v>
      </c>
      <c r="G101" s="141">
        <v>10</v>
      </c>
      <c r="H101" s="150"/>
      <c r="I101" s="143"/>
      <c r="J101" s="143"/>
      <c r="K101" s="144"/>
      <c r="L101" s="145">
        <v>1</v>
      </c>
      <c r="M101" s="146">
        <v>2</v>
      </c>
      <c r="N101" s="146"/>
      <c r="O101" s="147"/>
      <c r="P101" s="145"/>
      <c r="Q101" s="146"/>
      <c r="R101" s="146"/>
      <c r="S101" s="147">
        <v>10</v>
      </c>
      <c r="T101" s="72"/>
      <c r="U101" s="72"/>
    </row>
    <row r="102" spans="1:21" ht="13.5">
      <c r="A102" s="124" t="str">
        <f>+A$88</f>
        <v>06150790</v>
      </c>
      <c r="B102" s="125">
        <f>+B$88</f>
        <v>43517</v>
      </c>
      <c r="C102" s="151" t="s">
        <v>178</v>
      </c>
      <c r="D102" s="152">
        <v>1061</v>
      </c>
      <c r="E102" s="141">
        <v>9</v>
      </c>
      <c r="F102" s="141">
        <v>0</v>
      </c>
      <c r="G102" s="141">
        <v>3</v>
      </c>
      <c r="H102" s="150">
        <v>1</v>
      </c>
      <c r="I102" s="143">
        <v>4</v>
      </c>
      <c r="J102" s="143"/>
      <c r="K102" s="144">
        <v>4</v>
      </c>
      <c r="L102" s="145"/>
      <c r="M102" s="146"/>
      <c r="N102" s="146"/>
      <c r="O102" s="147"/>
      <c r="P102" s="145"/>
      <c r="Q102" s="146">
        <v>2</v>
      </c>
      <c r="R102" s="146"/>
      <c r="S102" s="147">
        <v>1</v>
      </c>
      <c r="T102" s="72"/>
      <c r="U102" s="72"/>
    </row>
    <row r="103" spans="1:21" ht="13.5">
      <c r="A103" s="124" t="str">
        <f>+A$88</f>
        <v>06150790</v>
      </c>
      <c r="B103" s="125">
        <f>+B$88</f>
        <v>43517</v>
      </c>
      <c r="C103" s="153" t="s">
        <v>179</v>
      </c>
      <c r="D103" s="154">
        <v>933</v>
      </c>
      <c r="E103" s="141">
        <v>13</v>
      </c>
      <c r="F103" s="141">
        <v>0</v>
      </c>
      <c r="G103" s="141">
        <v>5</v>
      </c>
      <c r="H103" s="150"/>
      <c r="I103" s="143"/>
      <c r="J103" s="143">
        <v>5</v>
      </c>
      <c r="K103" s="155">
        <v>8</v>
      </c>
      <c r="L103" s="145"/>
      <c r="M103" s="146"/>
      <c r="N103" s="146"/>
      <c r="O103" s="147"/>
      <c r="P103" s="145"/>
      <c r="Q103" s="146">
        <v>3</v>
      </c>
      <c r="R103" s="146"/>
      <c r="S103" s="147">
        <v>2</v>
      </c>
      <c r="T103" s="72"/>
      <c r="U103" s="72"/>
    </row>
    <row r="104" spans="1:21" ht="13.5">
      <c r="A104" s="124" t="str">
        <f>+A$88</f>
        <v>06150790</v>
      </c>
      <c r="B104" s="125">
        <f>+B$88</f>
        <v>43517</v>
      </c>
      <c r="C104" s="153" t="s">
        <v>180</v>
      </c>
      <c r="D104" s="154">
        <v>3111</v>
      </c>
      <c r="E104" s="141" t="s">
        <v>181</v>
      </c>
      <c r="F104" s="141">
        <v>0</v>
      </c>
      <c r="G104" s="141">
        <v>0</v>
      </c>
      <c r="H104" s="150"/>
      <c r="I104" s="156" t="s">
        <v>181</v>
      </c>
      <c r="J104" s="143"/>
      <c r="K104" s="144"/>
      <c r="L104" s="145"/>
      <c r="M104" s="146"/>
      <c r="N104" s="146"/>
      <c r="O104" s="147"/>
      <c r="P104" s="145"/>
      <c r="Q104" s="146"/>
      <c r="R104" s="146"/>
      <c r="S104" s="147"/>
      <c r="T104" s="72"/>
      <c r="U104" s="72"/>
    </row>
    <row r="105" spans="1:21" ht="13.5">
      <c r="A105" s="124" t="str">
        <f>+A$88</f>
        <v>06150790</v>
      </c>
      <c r="B105" s="125">
        <f>+B$88</f>
        <v>43517</v>
      </c>
      <c r="C105" s="157" t="s">
        <v>182</v>
      </c>
      <c r="D105" s="158">
        <v>906</v>
      </c>
      <c r="E105" s="141" t="s">
        <v>181</v>
      </c>
      <c r="F105" s="141" t="s">
        <v>181</v>
      </c>
      <c r="G105" s="141" t="s">
        <v>181</v>
      </c>
      <c r="H105" s="150"/>
      <c r="I105" s="143"/>
      <c r="J105" s="143"/>
      <c r="K105" s="155" t="s">
        <v>181</v>
      </c>
      <c r="L105" s="159" t="s">
        <v>181</v>
      </c>
      <c r="M105" s="160" t="s">
        <v>181</v>
      </c>
      <c r="N105" s="146"/>
      <c r="O105" s="147" t="s">
        <v>181</v>
      </c>
      <c r="P105" s="145"/>
      <c r="Q105" s="160" t="s">
        <v>181</v>
      </c>
      <c r="R105" s="146"/>
      <c r="S105" s="161" t="s">
        <v>181</v>
      </c>
      <c r="T105" s="72"/>
      <c r="U105" s="72"/>
    </row>
    <row r="106" spans="1:21" ht="13.5">
      <c r="A106" s="124" t="str">
        <f>+A$88</f>
        <v>06150790</v>
      </c>
      <c r="B106" s="125">
        <f>+B$88</f>
        <v>43517</v>
      </c>
      <c r="C106" s="162"/>
      <c r="D106" s="162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72"/>
      <c r="U106" s="72"/>
    </row>
    <row r="107" spans="1:21" ht="13.5">
      <c r="A107" s="124" t="str">
        <f>+A$88</f>
        <v>06150790</v>
      </c>
      <c r="B107" s="125">
        <f>+B$88</f>
        <v>43517</v>
      </c>
      <c r="C107" s="162"/>
      <c r="D107" s="162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72"/>
      <c r="U107" s="72"/>
    </row>
    <row r="108" spans="1:21" ht="13.5">
      <c r="A108" s="124" t="str">
        <f>+A$88</f>
        <v>06150790</v>
      </c>
      <c r="B108" s="125">
        <f>+B$88</f>
        <v>43517</v>
      </c>
      <c r="C108" s="162"/>
      <c r="D108" s="162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72"/>
      <c r="U108" s="72"/>
    </row>
    <row r="109" spans="1:21" ht="13.5">
      <c r="A109" s="124" t="str">
        <f>+A$88</f>
        <v>06150790</v>
      </c>
      <c r="B109" s="125">
        <f>+B$88</f>
        <v>43517</v>
      </c>
      <c r="C109" s="162"/>
      <c r="D109" s="162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72"/>
      <c r="U109" s="72"/>
    </row>
    <row r="110" spans="1:21" ht="13.5">
      <c r="A110" s="124" t="str">
        <f>+A$88</f>
        <v>06150790</v>
      </c>
      <c r="B110" s="125">
        <f>+B$88</f>
        <v>43517</v>
      </c>
      <c r="C110" s="162"/>
      <c r="D110" s="162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72"/>
      <c r="U110" s="72"/>
    </row>
    <row r="111" spans="1:21" ht="13.5">
      <c r="A111" s="124" t="str">
        <f>+A$88</f>
        <v>06150790</v>
      </c>
      <c r="B111" s="125">
        <f>+B$88</f>
        <v>43517</v>
      </c>
      <c r="C111" s="162"/>
      <c r="D111" s="162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72"/>
      <c r="U111" s="72"/>
    </row>
    <row r="112" spans="1:21" ht="13.5">
      <c r="A112" s="124" t="str">
        <f>+A$88</f>
        <v>06150790</v>
      </c>
      <c r="B112" s="125">
        <f>+B$88</f>
        <v>43517</v>
      </c>
      <c r="C112" s="162"/>
      <c r="D112" s="162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72"/>
      <c r="U112" s="72"/>
    </row>
    <row r="113" spans="1:21" ht="13.5">
      <c r="A113" s="124" t="str">
        <f>+A$88</f>
        <v>06150790</v>
      </c>
      <c r="B113" s="125">
        <f>+B$88</f>
        <v>43517</v>
      </c>
      <c r="C113" s="162"/>
      <c r="D113" s="162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72"/>
      <c r="U113" s="72"/>
    </row>
    <row r="114" spans="1:21" ht="13.5">
      <c r="A114" s="124" t="str">
        <f>+A$88</f>
        <v>06150790</v>
      </c>
      <c r="B114" s="125">
        <f>+B$88</f>
        <v>43517</v>
      </c>
      <c r="C114" s="162"/>
      <c r="D114" s="162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72"/>
      <c r="U114" s="72"/>
    </row>
    <row r="115" spans="1:21" ht="13.5">
      <c r="A115" s="124" t="str">
        <f>+A$88</f>
        <v>06150790</v>
      </c>
      <c r="B115" s="125">
        <f>+B$88</f>
        <v>43517</v>
      </c>
      <c r="C115" s="162"/>
      <c r="D115" s="162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72"/>
      <c r="U115" s="72"/>
    </row>
    <row r="116" spans="1:21" ht="13.5">
      <c r="A116" s="124" t="str">
        <f>+A$88</f>
        <v>06150790</v>
      </c>
      <c r="B116" s="125">
        <f>+B$88</f>
        <v>43517</v>
      </c>
      <c r="C116" s="162"/>
      <c r="D116" s="162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72"/>
      <c r="U116" s="72"/>
    </row>
    <row r="117" spans="1:21" ht="13.5">
      <c r="A117" s="124" t="str">
        <f>+A$88</f>
        <v>06150790</v>
      </c>
      <c r="B117" s="125">
        <f>+B$88</f>
        <v>43517</v>
      </c>
      <c r="C117" s="162"/>
      <c r="D117" s="162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72"/>
      <c r="U117" s="72"/>
    </row>
    <row r="118" spans="1:21" ht="13.5">
      <c r="A118" s="124" t="str">
        <f>+A$88</f>
        <v>06150790</v>
      </c>
      <c r="B118" s="125">
        <f>+B$88</f>
        <v>43517</v>
      </c>
      <c r="C118" s="162"/>
      <c r="D118" s="162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72"/>
      <c r="U118" s="72"/>
    </row>
    <row r="119" spans="1:21" ht="13.5">
      <c r="A119" s="124" t="str">
        <f>+A$88</f>
        <v>06150790</v>
      </c>
      <c r="B119" s="125">
        <f>+B$88</f>
        <v>43517</v>
      </c>
      <c r="C119" s="162"/>
      <c r="D119" s="162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72"/>
      <c r="U119" s="72"/>
    </row>
    <row r="120" spans="1:21" ht="13.5">
      <c r="A120" s="124" t="str">
        <f>+A$88</f>
        <v>06150790</v>
      </c>
      <c r="B120" s="125">
        <f>+B$88</f>
        <v>43517</v>
      </c>
      <c r="C120" s="162"/>
      <c r="D120" s="162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72"/>
      <c r="U120" s="72"/>
    </row>
    <row r="121" spans="1:21" ht="13.5">
      <c r="A121" s="124" t="str">
        <f>+A$88</f>
        <v>06150790</v>
      </c>
      <c r="B121" s="125">
        <f>+B$88</f>
        <v>43517</v>
      </c>
      <c r="C121" s="162"/>
      <c r="D121" s="162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72"/>
      <c r="U121" s="72"/>
    </row>
    <row r="122" spans="1:21" ht="13.5">
      <c r="A122" s="124" t="str">
        <f>+A$88</f>
        <v>06150790</v>
      </c>
      <c r="B122" s="125">
        <f>+B$88</f>
        <v>43517</v>
      </c>
      <c r="C122" s="162"/>
      <c r="D122" s="162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72"/>
      <c r="U122" s="72"/>
    </row>
    <row r="123" spans="1:21" ht="13.5">
      <c r="A123" s="124" t="str">
        <f>+A$88</f>
        <v>06150790</v>
      </c>
      <c r="B123" s="125">
        <f>+B$88</f>
        <v>43517</v>
      </c>
      <c r="C123" s="162"/>
      <c r="D123" s="162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72"/>
      <c r="U123" s="72"/>
    </row>
    <row r="124" spans="1:21" ht="13.5">
      <c r="A124" s="124" t="str">
        <f>+A$88</f>
        <v>06150790</v>
      </c>
      <c r="B124" s="125">
        <f>+B$88</f>
        <v>43517</v>
      </c>
      <c r="C124" s="162"/>
      <c r="D124" s="162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72"/>
      <c r="U124" s="72"/>
    </row>
    <row r="125" spans="1:21" ht="13.5">
      <c r="A125" s="124" t="str">
        <f>+A$88</f>
        <v>06150790</v>
      </c>
      <c r="B125" s="125">
        <f>+B$88</f>
        <v>43517</v>
      </c>
      <c r="C125" s="162"/>
      <c r="D125" s="162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72"/>
      <c r="U125" s="72"/>
    </row>
    <row r="126" spans="1:21" ht="13.5">
      <c r="A126" s="124" t="str">
        <f>+A$88</f>
        <v>06150790</v>
      </c>
      <c r="B126" s="125">
        <f>+B$88</f>
        <v>43517</v>
      </c>
      <c r="C126" s="162"/>
      <c r="D126" s="162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72"/>
      <c r="U126" s="72"/>
    </row>
    <row r="127" spans="1:21" ht="13.5">
      <c r="A127" s="124" t="str">
        <f>+A$88</f>
        <v>06150790</v>
      </c>
      <c r="B127" s="125">
        <f>+B$88</f>
        <v>43517</v>
      </c>
      <c r="C127" s="162"/>
      <c r="D127" s="162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72"/>
      <c r="U127" s="72"/>
    </row>
    <row r="128" spans="1:21" ht="13.5">
      <c r="A128" s="124" t="str">
        <f>+A$88</f>
        <v>06150790</v>
      </c>
      <c r="B128" s="125">
        <f>+B$88</f>
        <v>43517</v>
      </c>
      <c r="C128" s="162"/>
      <c r="D128" s="162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72"/>
      <c r="U128" s="72"/>
    </row>
    <row r="129" spans="1:21" ht="13.5">
      <c r="A129" s="124" t="str">
        <f>+A$88</f>
        <v>06150790</v>
      </c>
      <c r="B129" s="125">
        <f>+B$88</f>
        <v>43517</v>
      </c>
      <c r="C129" s="162"/>
      <c r="D129" s="162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72"/>
      <c r="U129" s="72"/>
    </row>
    <row r="130" spans="1:21" ht="13.5">
      <c r="A130" s="124" t="str">
        <f>+A$88</f>
        <v>06150790</v>
      </c>
      <c r="B130" s="125">
        <f>+B$88</f>
        <v>43517</v>
      </c>
      <c r="C130" s="162"/>
      <c r="D130" s="162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72"/>
      <c r="U130" s="72"/>
    </row>
    <row r="131" spans="1:21" ht="13.5">
      <c r="A131" s="124" t="str">
        <f>+A$88</f>
        <v>06150790</v>
      </c>
      <c r="B131" s="125">
        <f>+B$88</f>
        <v>43517</v>
      </c>
      <c r="C131" s="162"/>
      <c r="D131" s="162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72"/>
      <c r="U131" s="72"/>
    </row>
    <row r="132" spans="1:21" ht="13.5">
      <c r="A132" s="124" t="str">
        <f>+A$88</f>
        <v>06150790</v>
      </c>
      <c r="B132" s="125">
        <f>+B$88</f>
        <v>43517</v>
      </c>
      <c r="C132" s="162"/>
      <c r="D132" s="162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72"/>
      <c r="U132" s="72"/>
    </row>
    <row r="133" spans="1:21" ht="13.5">
      <c r="A133" s="124" t="str">
        <f>+A$88</f>
        <v>06150790</v>
      </c>
      <c r="B133" s="125">
        <f>+B$88</f>
        <v>43517</v>
      </c>
      <c r="C133" s="162"/>
      <c r="D133" s="162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72"/>
      <c r="U133" s="72"/>
    </row>
    <row r="134" spans="1:21" ht="13.5">
      <c r="A134" s="124" t="str">
        <f>+A$88</f>
        <v>06150790</v>
      </c>
      <c r="B134" s="125">
        <f>+B$88</f>
        <v>43517</v>
      </c>
      <c r="C134" s="162"/>
      <c r="D134" s="162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72"/>
      <c r="U134" s="72"/>
    </row>
    <row r="135" spans="1:21" ht="13.5">
      <c r="A135" s="124" t="str">
        <f>+A$88</f>
        <v>06150790</v>
      </c>
      <c r="B135" s="125">
        <f>+B$88</f>
        <v>43517</v>
      </c>
      <c r="C135" s="162"/>
      <c r="D135" s="162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72"/>
      <c r="U135" s="72"/>
    </row>
    <row r="136" spans="1:21" ht="13.5">
      <c r="A136" s="124" t="str">
        <f>+A$88</f>
        <v>06150790</v>
      </c>
      <c r="B136" s="125">
        <f>+B$88</f>
        <v>43517</v>
      </c>
      <c r="C136" s="162"/>
      <c r="D136" s="162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72"/>
      <c r="U136" s="72"/>
    </row>
    <row r="137" spans="1:21" ht="13.5">
      <c r="A137" s="124" t="str">
        <f>+A$88</f>
        <v>06150790</v>
      </c>
      <c r="B137" s="125">
        <f>+B$88</f>
        <v>43517</v>
      </c>
      <c r="C137" s="162"/>
      <c r="D137" s="162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72"/>
      <c r="U137" s="72"/>
    </row>
    <row r="138" spans="1:21" ht="13.5">
      <c r="A138" s="124" t="str">
        <f>+A$88</f>
        <v>06150790</v>
      </c>
      <c r="B138" s="125">
        <f>+B$88</f>
        <v>43517</v>
      </c>
      <c r="C138" s="162"/>
      <c r="D138" s="162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72"/>
      <c r="U138" s="72"/>
    </row>
    <row r="139" spans="1:21" ht="13.5">
      <c r="A139" s="124" t="str">
        <f>+A$88</f>
        <v>06150790</v>
      </c>
      <c r="B139" s="125">
        <f>+B$88</f>
        <v>43517</v>
      </c>
      <c r="C139" s="162"/>
      <c r="D139" s="162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72"/>
      <c r="U139" s="72"/>
    </row>
    <row r="140" spans="1:21" ht="13.5">
      <c r="A140" s="124" t="str">
        <f>+A$88</f>
        <v>06150790</v>
      </c>
      <c r="B140" s="125">
        <f>+B$88</f>
        <v>43517</v>
      </c>
      <c r="C140" s="162"/>
      <c r="D140" s="162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72"/>
      <c r="U140" s="72"/>
    </row>
    <row r="141" spans="1:21" ht="13.5">
      <c r="A141" s="124" t="str">
        <f>+A$88</f>
        <v>06150790</v>
      </c>
      <c r="B141" s="125">
        <f>+B$88</f>
        <v>43517</v>
      </c>
      <c r="C141" s="162"/>
      <c r="D141" s="162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72"/>
      <c r="U141" s="72"/>
    </row>
    <row r="142" spans="1:21" ht="13.5">
      <c r="A142" s="124" t="str">
        <f>+A$88</f>
        <v>06150790</v>
      </c>
      <c r="B142" s="125">
        <f>+B$88</f>
        <v>43517</v>
      </c>
      <c r="C142" s="162"/>
      <c r="D142" s="162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72"/>
      <c r="U142" s="72"/>
    </row>
    <row r="143" spans="1:21" ht="13.5">
      <c r="A143" s="124" t="str">
        <f>+A$88</f>
        <v>06150790</v>
      </c>
      <c r="B143" s="125">
        <f>+B$88</f>
        <v>43517</v>
      </c>
      <c r="C143" s="162"/>
      <c r="D143" s="162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72"/>
      <c r="U143" s="72"/>
    </row>
    <row r="144" spans="1:21" ht="13.5">
      <c r="A144" s="124" t="str">
        <f>+A$88</f>
        <v>06150790</v>
      </c>
      <c r="B144" s="125">
        <f>+B$88</f>
        <v>43517</v>
      </c>
      <c r="C144" s="162"/>
      <c r="D144" s="162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72"/>
      <c r="U144" s="72"/>
    </row>
    <row r="145" spans="1:21" ht="13.5">
      <c r="A145" s="124" t="str">
        <f>+A$88</f>
        <v>06150790</v>
      </c>
      <c r="B145" s="125">
        <f>+B$88</f>
        <v>43517</v>
      </c>
      <c r="C145" s="162"/>
      <c r="D145" s="162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72"/>
      <c r="U145" s="72"/>
    </row>
    <row r="146" spans="1:21" ht="13.5">
      <c r="A146" s="124" t="str">
        <f>+A$88</f>
        <v>06150790</v>
      </c>
      <c r="B146" s="125">
        <f>+B$88</f>
        <v>43517</v>
      </c>
      <c r="C146" s="162"/>
      <c r="D146" s="162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72"/>
      <c r="U146" s="72"/>
    </row>
    <row r="147" spans="1:21" ht="13.5">
      <c r="A147" s="124" t="str">
        <f>+A$88</f>
        <v>06150790</v>
      </c>
      <c r="B147" s="125">
        <f>+B$88</f>
        <v>43517</v>
      </c>
      <c r="C147" s="162"/>
      <c r="D147" s="162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72"/>
      <c r="U147" s="72"/>
    </row>
    <row r="148" spans="1:21" ht="13.5">
      <c r="A148" s="124" t="str">
        <f>+A$88</f>
        <v>06150790</v>
      </c>
      <c r="B148" s="125">
        <f>+B$88</f>
        <v>43517</v>
      </c>
      <c r="C148" s="162"/>
      <c r="D148" s="162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72"/>
      <c r="U148" s="72"/>
    </row>
    <row r="149" spans="1:21" ht="13.5">
      <c r="A149" s="124" t="str">
        <f>+A$88</f>
        <v>06150790</v>
      </c>
      <c r="B149" s="125">
        <f>+B$88</f>
        <v>43517</v>
      </c>
      <c r="C149" s="162"/>
      <c r="D149" s="162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72"/>
      <c r="U149" s="72"/>
    </row>
    <row r="150" spans="1:21" ht="13.5">
      <c r="A150" s="124" t="str">
        <f>+A$88</f>
        <v>06150790</v>
      </c>
      <c r="B150" s="125">
        <f>+B$88</f>
        <v>43517</v>
      </c>
      <c r="C150" s="162"/>
      <c r="D150" s="162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72"/>
      <c r="U150" s="72"/>
    </row>
    <row r="151" spans="1:21" ht="13.5">
      <c r="A151" s="124" t="str">
        <f>+A$88</f>
        <v>06150790</v>
      </c>
      <c r="B151" s="125">
        <f>+B$88</f>
        <v>43517</v>
      </c>
      <c r="C151" s="162"/>
      <c r="D151" s="162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72"/>
      <c r="U151" s="72"/>
    </row>
    <row r="152" spans="1:21" ht="13.5">
      <c r="A152" s="124" t="str">
        <f>+A$88</f>
        <v>06150790</v>
      </c>
      <c r="B152" s="125">
        <f>+B$88</f>
        <v>43517</v>
      </c>
      <c r="C152" s="162"/>
      <c r="D152" s="162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72"/>
      <c r="U152" s="72"/>
    </row>
    <row r="153" spans="1:21" ht="13.5">
      <c r="A153" s="124" t="str">
        <f>+A$88</f>
        <v>06150790</v>
      </c>
      <c r="B153" s="125">
        <f>+B$88</f>
        <v>43517</v>
      </c>
      <c r="C153" s="162"/>
      <c r="D153" s="162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72"/>
      <c r="U153" s="72"/>
    </row>
    <row r="154" spans="1:21" ht="13.5">
      <c r="A154" s="124" t="str">
        <f>+A$88</f>
        <v>06150790</v>
      </c>
      <c r="B154" s="125">
        <f>+B$88</f>
        <v>43517</v>
      </c>
      <c r="C154" s="162"/>
      <c r="D154" s="162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72"/>
      <c r="U154" s="72"/>
    </row>
    <row r="155" spans="1:21" ht="13.5">
      <c r="A155" s="124" t="str">
        <f>+A$88</f>
        <v>06150790</v>
      </c>
      <c r="B155" s="125">
        <f>+B$88</f>
        <v>43517</v>
      </c>
      <c r="C155" s="162"/>
      <c r="D155" s="162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72"/>
      <c r="U155" s="72"/>
    </row>
    <row r="156" spans="1:21" ht="13.5">
      <c r="A156" s="124" t="str">
        <f>+A$88</f>
        <v>06150790</v>
      </c>
      <c r="B156" s="125">
        <f>+B$88</f>
        <v>43517</v>
      </c>
      <c r="C156" s="162"/>
      <c r="D156" s="162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72"/>
      <c r="U156" s="72"/>
    </row>
    <row r="157" spans="1:21" ht="13.5">
      <c r="A157" s="124" t="str">
        <f>+A$88</f>
        <v>06150790</v>
      </c>
      <c r="B157" s="125">
        <f>+B$88</f>
        <v>43517</v>
      </c>
      <c r="C157" s="162"/>
      <c r="D157" s="162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72"/>
      <c r="U157" s="72"/>
    </row>
    <row r="158" spans="1:21" ht="13.5">
      <c r="A158" s="124" t="str">
        <f>+A$88</f>
        <v>06150790</v>
      </c>
      <c r="B158" s="125">
        <f>+B$88</f>
        <v>43517</v>
      </c>
      <c r="C158" s="162"/>
      <c r="D158" s="162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72"/>
      <c r="U158" s="72"/>
    </row>
    <row r="159" spans="1:21" ht="13.5">
      <c r="A159" s="124" t="str">
        <f>+A$88</f>
        <v>06150790</v>
      </c>
      <c r="B159" s="125">
        <f>+B$88</f>
        <v>43517</v>
      </c>
      <c r="C159" s="162"/>
      <c r="D159" s="162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72"/>
      <c r="U159" s="72"/>
    </row>
    <row r="160" spans="1:21" ht="13.5">
      <c r="A160" s="124" t="str">
        <f>+A$88</f>
        <v>06150790</v>
      </c>
      <c r="B160" s="125">
        <f>+B$88</f>
        <v>43517</v>
      </c>
      <c r="C160" s="162"/>
      <c r="D160" s="162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72"/>
      <c r="U160" s="72"/>
    </row>
    <row r="161" spans="1:21" ht="13.5">
      <c r="A161" s="124" t="str">
        <f>+A$88</f>
        <v>06150790</v>
      </c>
      <c r="B161" s="125">
        <f>+B$88</f>
        <v>43517</v>
      </c>
      <c r="C161" s="162"/>
      <c r="D161" s="162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72"/>
      <c r="U161" s="72"/>
    </row>
    <row r="162" spans="1:21" ht="13.5">
      <c r="A162" s="124" t="str">
        <f>+A$88</f>
        <v>06150790</v>
      </c>
      <c r="B162" s="125">
        <f>+B$88</f>
        <v>43517</v>
      </c>
      <c r="C162" s="162"/>
      <c r="D162" s="162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72"/>
      <c r="U162" s="72"/>
    </row>
    <row r="163" spans="1:21" ht="13.5">
      <c r="A163" s="124" t="str">
        <f>+A$88</f>
        <v>06150790</v>
      </c>
      <c r="B163" s="125">
        <f>+B$88</f>
        <v>43517</v>
      </c>
      <c r="C163" s="162"/>
      <c r="D163" s="162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72"/>
      <c r="U163" s="72"/>
    </row>
    <row r="164" spans="1:21" ht="13.5">
      <c r="A164" s="124" t="str">
        <f>+A$88</f>
        <v>06150790</v>
      </c>
      <c r="B164" s="125">
        <f>+B$88</f>
        <v>43517</v>
      </c>
      <c r="C164" s="162"/>
      <c r="D164" s="162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72"/>
      <c r="U164" s="72"/>
    </row>
    <row r="165" spans="1:21" ht="13.5">
      <c r="A165" s="124" t="str">
        <f>+A$88</f>
        <v>06150790</v>
      </c>
      <c r="B165" s="125">
        <f>+B$88</f>
        <v>43517</v>
      </c>
      <c r="C165" s="162"/>
      <c r="D165" s="162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72"/>
      <c r="U165" s="72"/>
    </row>
    <row r="166" spans="1:21" ht="13.5">
      <c r="A166" s="124" t="str">
        <f>+A$88</f>
        <v>06150790</v>
      </c>
      <c r="B166" s="125">
        <f>+B$88</f>
        <v>43517</v>
      </c>
      <c r="C166" s="162"/>
      <c r="D166" s="162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72"/>
      <c r="U166" s="72"/>
    </row>
    <row r="167" spans="1:21" ht="13.5">
      <c r="A167" s="124" t="str">
        <f>+A$88</f>
        <v>06150790</v>
      </c>
      <c r="B167" s="125">
        <f>+B$88</f>
        <v>43517</v>
      </c>
      <c r="C167" s="162"/>
      <c r="D167" s="162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72"/>
      <c r="U167" s="72"/>
    </row>
    <row r="168" spans="1:21" ht="13.5">
      <c r="A168" s="124" t="str">
        <f>+A$88</f>
        <v>06150790</v>
      </c>
      <c r="B168" s="125">
        <f>+B$88</f>
        <v>43517</v>
      </c>
      <c r="C168" s="162"/>
      <c r="D168" s="162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72"/>
      <c r="U168" s="72"/>
    </row>
    <row r="169" spans="1:21" ht="13.5">
      <c r="A169" s="124" t="str">
        <f>+A$88</f>
        <v>06150790</v>
      </c>
      <c r="B169" s="125">
        <f>+B$88</f>
        <v>43517</v>
      </c>
      <c r="C169" s="162"/>
      <c r="D169" s="162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72"/>
      <c r="U169" s="72"/>
    </row>
    <row r="170" spans="1:21" ht="13.5">
      <c r="A170" s="124" t="str">
        <f>+A$88</f>
        <v>06150790</v>
      </c>
      <c r="B170" s="125">
        <f>+B$88</f>
        <v>43517</v>
      </c>
      <c r="C170" s="162"/>
      <c r="D170" s="162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72"/>
      <c r="U170" s="72"/>
    </row>
    <row r="171" spans="1:21" ht="13.5">
      <c r="A171" s="124" t="str">
        <f>+A$88</f>
        <v>06150790</v>
      </c>
      <c r="B171" s="125">
        <f>+B$88</f>
        <v>43517</v>
      </c>
      <c r="C171" s="162"/>
      <c r="D171" s="162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72"/>
      <c r="U171" s="72"/>
    </row>
    <row r="172" spans="1:21" ht="13.5">
      <c r="A172" s="124" t="str">
        <f>+A$88</f>
        <v>06150790</v>
      </c>
      <c r="B172" s="125">
        <f>+B$88</f>
        <v>43517</v>
      </c>
      <c r="C172" s="162"/>
      <c r="D172" s="162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72"/>
      <c r="U172" s="72"/>
    </row>
    <row r="173" spans="1:21" ht="13.5">
      <c r="A173" s="124" t="str">
        <f>+A$88</f>
        <v>06150790</v>
      </c>
      <c r="B173" s="125">
        <f>+B$88</f>
        <v>43517</v>
      </c>
      <c r="C173" s="162"/>
      <c r="D173" s="162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72"/>
      <c r="U173" s="72"/>
    </row>
    <row r="174" spans="1:21" ht="13.5">
      <c r="A174" s="124" t="str">
        <f>+A$88</f>
        <v>06150790</v>
      </c>
      <c r="B174" s="125">
        <f>+B$88</f>
        <v>43517</v>
      </c>
      <c r="C174" s="162"/>
      <c r="D174" s="162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72"/>
      <c r="U174" s="72"/>
    </row>
    <row r="175" spans="1:21" ht="13.5">
      <c r="A175" s="124" t="str">
        <f>+A$88</f>
        <v>06150790</v>
      </c>
      <c r="B175" s="125">
        <f>+B$88</f>
        <v>43517</v>
      </c>
      <c r="C175" s="162"/>
      <c r="D175" s="162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72"/>
      <c r="U175" s="72"/>
    </row>
    <row r="176" spans="1:21" ht="13.5">
      <c r="A176" s="124" t="str">
        <f>+A$88</f>
        <v>06150790</v>
      </c>
      <c r="B176" s="125">
        <f>+B$88</f>
        <v>43517</v>
      </c>
      <c r="C176" s="162"/>
      <c r="D176" s="162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72"/>
      <c r="U176" s="72"/>
    </row>
    <row r="177" spans="1:21" ht="13.5">
      <c r="A177" s="124" t="str">
        <f>+A$88</f>
        <v>06150790</v>
      </c>
      <c r="B177" s="125">
        <f>+B$88</f>
        <v>43517</v>
      </c>
      <c r="C177" s="162"/>
      <c r="D177" s="162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72"/>
      <c r="U177" s="72"/>
    </row>
    <row r="178" spans="1:21" ht="13.5">
      <c r="A178" s="124" t="str">
        <f>+A$88</f>
        <v>06150790</v>
      </c>
      <c r="B178" s="125">
        <f>+B$88</f>
        <v>43517</v>
      </c>
      <c r="C178" s="162"/>
      <c r="D178" s="162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72"/>
      <c r="U178" s="72"/>
    </row>
    <row r="179" spans="1:21" ht="13.5">
      <c r="A179" s="124" t="str">
        <f>+A$88</f>
        <v>06150790</v>
      </c>
      <c r="B179" s="125">
        <f>+B$88</f>
        <v>43517</v>
      </c>
      <c r="C179" s="162"/>
      <c r="D179" s="162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72"/>
      <c r="U179" s="72"/>
    </row>
    <row r="180" spans="1:21" ht="13.5">
      <c r="A180" s="124" t="str">
        <f>+A$88</f>
        <v>06150790</v>
      </c>
      <c r="B180" s="125">
        <f>+B$88</f>
        <v>43517</v>
      </c>
      <c r="C180" s="162"/>
      <c r="D180" s="162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72"/>
      <c r="U180" s="72"/>
    </row>
    <row r="181" spans="1:21" ht="13.5">
      <c r="A181" s="124" t="str">
        <f>+A$88</f>
        <v>06150790</v>
      </c>
      <c r="B181" s="125">
        <f>+B$88</f>
        <v>43517</v>
      </c>
      <c r="C181" s="162"/>
      <c r="D181" s="162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72"/>
      <c r="U181" s="72"/>
    </row>
    <row r="182" spans="1:21" ht="13.5">
      <c r="A182" s="124" t="str">
        <f>+A$88</f>
        <v>06150790</v>
      </c>
      <c r="B182" s="125">
        <f>+B$88</f>
        <v>43517</v>
      </c>
      <c r="C182" s="162"/>
      <c r="D182" s="162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72"/>
      <c r="U182" s="72"/>
    </row>
    <row r="183" spans="1:21" ht="13.5">
      <c r="A183" s="124" t="str">
        <f>+A$88</f>
        <v>06150790</v>
      </c>
      <c r="B183" s="125">
        <f>+B$88</f>
        <v>43517</v>
      </c>
      <c r="C183" s="162"/>
      <c r="D183" s="162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72"/>
      <c r="U183" s="72"/>
    </row>
    <row r="184" spans="1:21" ht="13.5">
      <c r="A184" s="124" t="str">
        <f>+A$88</f>
        <v>06150790</v>
      </c>
      <c r="B184" s="125">
        <f>+B$88</f>
        <v>43517</v>
      </c>
      <c r="C184" s="162"/>
      <c r="D184" s="162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72"/>
      <c r="U184" s="72"/>
    </row>
    <row r="185" spans="1:21" ht="13.5">
      <c r="A185" s="124" t="str">
        <f>+A$88</f>
        <v>06150790</v>
      </c>
      <c r="B185" s="125">
        <f>+B$88</f>
        <v>43517</v>
      </c>
      <c r="C185" s="162"/>
      <c r="D185" s="162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72"/>
      <c r="U185" s="72"/>
    </row>
    <row r="186" spans="1:21" ht="13.5">
      <c r="A186" s="124" t="str">
        <f>+A$88</f>
        <v>06150790</v>
      </c>
      <c r="B186" s="125">
        <f>+B$88</f>
        <v>43517</v>
      </c>
      <c r="C186" s="162"/>
      <c r="D186" s="162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72"/>
      <c r="U186" s="72"/>
    </row>
    <row r="187" spans="1:21" ht="13.5">
      <c r="A187" s="124" t="str">
        <f>+A$88</f>
        <v>06150790</v>
      </c>
      <c r="B187" s="125">
        <f>+B$88</f>
        <v>43517</v>
      </c>
      <c r="C187" s="162"/>
      <c r="D187" s="162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72"/>
      <c r="U187" s="72"/>
    </row>
    <row r="188" spans="1:21" ht="13.5">
      <c r="A188" s="124" t="str">
        <f>+A$88</f>
        <v>06150790</v>
      </c>
      <c r="B188" s="125">
        <f>+B$88</f>
        <v>43517</v>
      </c>
      <c r="C188" s="162"/>
      <c r="D188" s="162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72"/>
      <c r="U188" s="72"/>
    </row>
    <row r="189" spans="1:21" ht="13.5">
      <c r="A189" s="124" t="str">
        <f>+A$88</f>
        <v>06150790</v>
      </c>
      <c r="B189" s="125">
        <f>+B$88</f>
        <v>43517</v>
      </c>
      <c r="C189" s="162"/>
      <c r="D189" s="162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72"/>
      <c r="U189" s="72"/>
    </row>
    <row r="190" spans="1:21" ht="13.5">
      <c r="A190" s="124" t="str">
        <f>+A$88</f>
        <v>06150790</v>
      </c>
      <c r="B190" s="125">
        <f>+B$88</f>
        <v>43517</v>
      </c>
      <c r="C190" s="162"/>
      <c r="D190" s="162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72"/>
      <c r="U190" s="72"/>
    </row>
    <row r="191" spans="1:21" ht="13.5">
      <c r="A191" s="124" t="str">
        <f>+A$88</f>
        <v>06150790</v>
      </c>
      <c r="B191" s="125">
        <f>+B$88</f>
        <v>43517</v>
      </c>
      <c r="C191" s="162"/>
      <c r="D191" s="162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72"/>
      <c r="U191" s="72"/>
    </row>
    <row r="192" spans="1:21" ht="13.5">
      <c r="A192" s="124" t="str">
        <f>+A$88</f>
        <v>06150790</v>
      </c>
      <c r="B192" s="125">
        <f>+B$88</f>
        <v>43517</v>
      </c>
      <c r="C192" s="162"/>
      <c r="D192" s="162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72"/>
      <c r="U192" s="72"/>
    </row>
    <row r="193" spans="1:21" ht="13.5">
      <c r="A193" s="124" t="str">
        <f>+A$88</f>
        <v>06150790</v>
      </c>
      <c r="B193" s="125">
        <f>+B$88</f>
        <v>43517</v>
      </c>
      <c r="C193" s="162"/>
      <c r="D193" s="162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72"/>
      <c r="U193" s="72"/>
    </row>
    <row r="194" spans="1:21" ht="13.5">
      <c r="A194" s="124" t="str">
        <f>+A$88</f>
        <v>06150790</v>
      </c>
      <c r="B194" s="125">
        <f>+B$88</f>
        <v>43517</v>
      </c>
      <c r="C194" s="162"/>
      <c r="D194" s="162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72"/>
      <c r="U194" s="72"/>
    </row>
    <row r="195" spans="1:21" ht="13.5">
      <c r="A195" s="124" t="str">
        <f>+A$88</f>
        <v>06150790</v>
      </c>
      <c r="B195" s="125">
        <f>+B$88</f>
        <v>43517</v>
      </c>
      <c r="C195" s="162"/>
      <c r="D195" s="162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72"/>
      <c r="U195" s="72"/>
    </row>
    <row r="196" spans="1:21" ht="13.5">
      <c r="A196" s="124" t="str">
        <f>+A$88</f>
        <v>06150790</v>
      </c>
      <c r="B196" s="125">
        <f>+B$88</f>
        <v>43517</v>
      </c>
      <c r="C196" s="162"/>
      <c r="D196" s="162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72"/>
      <c r="U196" s="72"/>
    </row>
    <row r="197" spans="1:21" ht="13.5">
      <c r="A197" s="124" t="str">
        <f>+A$88</f>
        <v>06150790</v>
      </c>
      <c r="B197" s="125">
        <f>+B$88</f>
        <v>43517</v>
      </c>
      <c r="C197" s="162"/>
      <c r="D197" s="162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72"/>
      <c r="U197" s="72"/>
    </row>
    <row r="198" spans="1:21" ht="13.5">
      <c r="A198" s="124" t="str">
        <f>+A$88</f>
        <v>06150790</v>
      </c>
      <c r="B198" s="125">
        <f>+B$88</f>
        <v>43517</v>
      </c>
      <c r="C198" s="162"/>
      <c r="D198" s="162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72"/>
      <c r="U198" s="72"/>
    </row>
    <row r="199" spans="1:21" ht="13.5">
      <c r="A199" s="124" t="str">
        <f>+A$88</f>
        <v>06150790</v>
      </c>
      <c r="B199" s="125">
        <f>+B$88</f>
        <v>43517</v>
      </c>
      <c r="C199" s="162"/>
      <c r="D199" s="162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72"/>
      <c r="U199" s="72"/>
    </row>
    <row r="200" spans="1:21" ht="13.5">
      <c r="A200" s="124" t="str">
        <f>+A$88</f>
        <v>06150790</v>
      </c>
      <c r="B200" s="125">
        <f>+B$88</f>
        <v>43517</v>
      </c>
      <c r="C200" s="162"/>
      <c r="D200" s="162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72"/>
      <c r="U200" s="72"/>
    </row>
    <row r="201" spans="1:21" ht="13.5">
      <c r="A201" s="124" t="str">
        <f>+A$88</f>
        <v>06150790</v>
      </c>
      <c r="B201" s="125">
        <f>+B$88</f>
        <v>43517</v>
      </c>
      <c r="C201" s="162"/>
      <c r="D201" s="162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72"/>
      <c r="U201" s="72"/>
    </row>
    <row r="202" spans="1:21" ht="13.5">
      <c r="A202" s="124" t="str">
        <f>+A$88</f>
        <v>06150790</v>
      </c>
      <c r="B202" s="125">
        <f>+B$88</f>
        <v>43517</v>
      </c>
      <c r="C202" s="162"/>
      <c r="D202" s="162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72"/>
      <c r="U202" s="72"/>
    </row>
    <row r="203" spans="1:21" ht="13.5">
      <c r="A203" s="124" t="str">
        <f>+A$88</f>
        <v>06150790</v>
      </c>
      <c r="B203" s="125">
        <f>+B$88</f>
        <v>43517</v>
      </c>
      <c r="C203" s="162"/>
      <c r="D203" s="162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72"/>
      <c r="U203" s="72"/>
    </row>
    <row r="204" spans="1:21" ht="13.5">
      <c r="A204" s="124" t="str">
        <f>+A$88</f>
        <v>06150790</v>
      </c>
      <c r="B204" s="125">
        <f>+B$88</f>
        <v>43517</v>
      </c>
      <c r="C204" s="162"/>
      <c r="D204" s="162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72"/>
      <c r="U204" s="72"/>
    </row>
    <row r="205" spans="1:21" ht="13.5">
      <c r="A205" s="124" t="str">
        <f>+A$88</f>
        <v>06150790</v>
      </c>
      <c r="B205" s="125">
        <f>+B$88</f>
        <v>43517</v>
      </c>
      <c r="C205" s="162"/>
      <c r="D205" s="162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72"/>
      <c r="U205" s="72"/>
    </row>
    <row r="206" spans="1:21" ht="13.5">
      <c r="A206" s="124" t="str">
        <f>+A$88</f>
        <v>06150790</v>
      </c>
      <c r="B206" s="125">
        <f>+B$88</f>
        <v>43517</v>
      </c>
      <c r="C206" s="162"/>
      <c r="D206" s="162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72"/>
      <c r="U206" s="72"/>
    </row>
    <row r="207" spans="1:21" ht="13.5">
      <c r="A207" s="124" t="str">
        <f>+A$88</f>
        <v>06150790</v>
      </c>
      <c r="B207" s="125">
        <f>+B$88</f>
        <v>43517</v>
      </c>
      <c r="C207" s="162"/>
      <c r="D207" s="162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72"/>
      <c r="U207" s="72"/>
    </row>
    <row r="208" spans="1:21" ht="13.5">
      <c r="A208" s="124" t="str">
        <f>+A$88</f>
        <v>06150790</v>
      </c>
      <c r="B208" s="125">
        <f>+B$88</f>
        <v>43517</v>
      </c>
      <c r="C208" s="162"/>
      <c r="D208" s="162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72"/>
      <c r="U208" s="72"/>
    </row>
    <row r="209" spans="1:21" ht="13.5">
      <c r="A209" s="124" t="str">
        <f>+A$88</f>
        <v>06150790</v>
      </c>
      <c r="B209" s="125">
        <f>+B$88</f>
        <v>43517</v>
      </c>
      <c r="C209" s="162"/>
      <c r="D209" s="162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72"/>
      <c r="U209" s="72"/>
    </row>
    <row r="210" spans="1:21" ht="13.5">
      <c r="A210" s="124" t="str">
        <f>+A$88</f>
        <v>06150790</v>
      </c>
      <c r="B210" s="125">
        <f>+B$88</f>
        <v>43517</v>
      </c>
      <c r="C210" s="162"/>
      <c r="D210" s="162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72"/>
      <c r="U210" s="72"/>
    </row>
    <row r="211" spans="1:21" ht="13.5">
      <c r="A211" s="124" t="str">
        <f>+A$88</f>
        <v>06150790</v>
      </c>
      <c r="B211" s="125">
        <f>+B$88</f>
        <v>43517</v>
      </c>
      <c r="C211" s="162"/>
      <c r="D211" s="162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72"/>
      <c r="U211" s="72"/>
    </row>
    <row r="212" spans="1:21" ht="13.5">
      <c r="A212" s="124" t="str">
        <f>+A$88</f>
        <v>06150790</v>
      </c>
      <c r="B212" s="125">
        <f>+B$88</f>
        <v>43517</v>
      </c>
      <c r="C212" s="162"/>
      <c r="D212" s="162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72"/>
      <c r="U212" s="72"/>
    </row>
    <row r="213" spans="1:21" ht="13.5">
      <c r="A213" s="124" t="str">
        <f>+A$88</f>
        <v>06150790</v>
      </c>
      <c r="B213" s="125">
        <f>+B$88</f>
        <v>43517</v>
      </c>
      <c r="C213" s="162"/>
      <c r="D213" s="162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72"/>
      <c r="U213" s="72"/>
    </row>
    <row r="214" spans="1:21" ht="13.5">
      <c r="A214" s="124" t="str">
        <f>+A$88</f>
        <v>06150790</v>
      </c>
      <c r="B214" s="125">
        <f>+B$88</f>
        <v>43517</v>
      </c>
      <c r="C214" s="162"/>
      <c r="D214" s="162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72"/>
      <c r="U214" s="72"/>
    </row>
    <row r="215" spans="1:21" ht="13.5">
      <c r="A215" s="124" t="str">
        <f>+A$88</f>
        <v>06150790</v>
      </c>
      <c r="B215" s="125">
        <f>+B$88</f>
        <v>43517</v>
      </c>
      <c r="C215" s="162"/>
      <c r="D215" s="162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72"/>
      <c r="U215" s="72"/>
    </row>
    <row r="216" spans="1:21" ht="13.5">
      <c r="A216" s="124" t="str">
        <f>+A$88</f>
        <v>06150790</v>
      </c>
      <c r="B216" s="125">
        <f>+B$88</f>
        <v>43517</v>
      </c>
      <c r="C216" s="162"/>
      <c r="D216" s="162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72"/>
      <c r="U216" s="72"/>
    </row>
    <row r="217" spans="1:21" ht="13.5">
      <c r="A217" s="124" t="str">
        <f>+A$88</f>
        <v>06150790</v>
      </c>
      <c r="B217" s="125">
        <f>+B$88</f>
        <v>43517</v>
      </c>
      <c r="C217" s="162"/>
      <c r="D217" s="162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72"/>
      <c r="U217" s="72"/>
    </row>
    <row r="218" spans="1:21" ht="13.5">
      <c r="A218" s="124" t="str">
        <f>+A$88</f>
        <v>06150790</v>
      </c>
      <c r="B218" s="125">
        <f>+B$88</f>
        <v>43517</v>
      </c>
      <c r="C218" s="162"/>
      <c r="D218" s="162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72"/>
      <c r="U218" s="72"/>
    </row>
    <row r="219" spans="1:21" ht="13.5">
      <c r="A219" s="124" t="str">
        <f>+A$88</f>
        <v>06150790</v>
      </c>
      <c r="B219" s="125">
        <f>+B$88</f>
        <v>43517</v>
      </c>
      <c r="C219" s="162"/>
      <c r="D219" s="162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72"/>
      <c r="U219" s="72"/>
    </row>
    <row r="220" spans="1:21" ht="13.5">
      <c r="A220" s="124" t="str">
        <f>+A$88</f>
        <v>06150790</v>
      </c>
      <c r="B220" s="125">
        <f>+B$88</f>
        <v>43517</v>
      </c>
      <c r="C220" s="162"/>
      <c r="D220" s="162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72"/>
      <c r="U220" s="72"/>
    </row>
    <row r="221" spans="1:21" ht="13.5">
      <c r="A221" s="124" t="str">
        <f>+A$88</f>
        <v>06150790</v>
      </c>
      <c r="B221" s="125">
        <f>+B$88</f>
        <v>43517</v>
      </c>
      <c r="C221" s="162"/>
      <c r="D221" s="162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72"/>
      <c r="U221" s="72"/>
    </row>
    <row r="222" spans="1:21" ht="13.5">
      <c r="A222" s="124" t="str">
        <f>+A$88</f>
        <v>06150790</v>
      </c>
      <c r="B222" s="125">
        <f>+B$88</f>
        <v>43517</v>
      </c>
      <c r="C222" s="162"/>
      <c r="D222" s="162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72"/>
      <c r="U222" s="72"/>
    </row>
    <row r="223" spans="1:21" ht="13.5">
      <c r="A223" s="124" t="str">
        <f>+A$88</f>
        <v>06150790</v>
      </c>
      <c r="B223" s="125">
        <f>+B$88</f>
        <v>43517</v>
      </c>
      <c r="C223" s="162"/>
      <c r="D223" s="162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72"/>
      <c r="U223" s="72"/>
    </row>
    <row r="224" spans="1:21" ht="13.5">
      <c r="A224" s="124" t="str">
        <f>+A$88</f>
        <v>06150790</v>
      </c>
      <c r="B224" s="125">
        <f>+B$88</f>
        <v>43517</v>
      </c>
      <c r="C224" s="162"/>
      <c r="D224" s="162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72"/>
      <c r="U224" s="72"/>
    </row>
    <row r="225" spans="1:21" ht="13.5">
      <c r="A225" s="124" t="str">
        <f>+A$88</f>
        <v>06150790</v>
      </c>
      <c r="B225" s="125">
        <f>+B$88</f>
        <v>43517</v>
      </c>
      <c r="C225" s="162"/>
      <c r="D225" s="162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72"/>
      <c r="U225" s="72"/>
    </row>
    <row r="226" spans="1:21" ht="13.5">
      <c r="A226" s="124" t="str">
        <f>+A$88</f>
        <v>06150790</v>
      </c>
      <c r="B226" s="125">
        <f>+B$88</f>
        <v>43517</v>
      </c>
      <c r="C226" s="162"/>
      <c r="D226" s="162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72"/>
      <c r="U226" s="72"/>
    </row>
    <row r="227" spans="1:21" ht="13.5">
      <c r="A227" s="124" t="str">
        <f>+A$88</f>
        <v>06150790</v>
      </c>
      <c r="B227" s="125">
        <f>+B$88</f>
        <v>43517</v>
      </c>
      <c r="C227" s="162"/>
      <c r="D227" s="162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72"/>
      <c r="U227" s="72"/>
    </row>
    <row r="228" spans="1:21" ht="13.5">
      <c r="A228" s="124" t="str">
        <f>+A$88</f>
        <v>06150790</v>
      </c>
      <c r="B228" s="125">
        <f>+B$88</f>
        <v>43517</v>
      </c>
      <c r="C228" s="162"/>
      <c r="D228" s="162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72"/>
      <c r="U228" s="72"/>
    </row>
    <row r="229" spans="1:21" ht="13.5">
      <c r="A229" s="124" t="str">
        <f>+A$88</f>
        <v>06150790</v>
      </c>
      <c r="B229" s="125">
        <f>+B$88</f>
        <v>43517</v>
      </c>
      <c r="C229" s="162"/>
      <c r="D229" s="162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72"/>
      <c r="U229" s="72"/>
    </row>
    <row r="230" spans="1:21" ht="13.5">
      <c r="A230" s="124" t="str">
        <f>+A$88</f>
        <v>06150790</v>
      </c>
      <c r="B230" s="125">
        <f>+B$88</f>
        <v>43517</v>
      </c>
      <c r="C230" s="162"/>
      <c r="D230" s="162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72"/>
      <c r="U230" s="72"/>
    </row>
    <row r="231" spans="1:21" ht="13.5">
      <c r="A231" s="124" t="str">
        <f>+A$88</f>
        <v>06150790</v>
      </c>
      <c r="B231" s="125">
        <f>+B$88</f>
        <v>43517</v>
      </c>
      <c r="C231" s="162"/>
      <c r="D231" s="162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72"/>
      <c r="U231" s="72"/>
    </row>
    <row r="232" spans="1:21" ht="13.5">
      <c r="A232" s="124" t="str">
        <f>+A$88</f>
        <v>06150790</v>
      </c>
      <c r="B232" s="125">
        <f>+B$88</f>
        <v>43517</v>
      </c>
      <c r="C232" s="162"/>
      <c r="D232" s="162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72"/>
      <c r="U232" s="72"/>
    </row>
    <row r="233" spans="1:21" ht="13.5">
      <c r="A233" s="124" t="str">
        <f>+A$88</f>
        <v>06150790</v>
      </c>
      <c r="B233" s="125">
        <f>+B$88</f>
        <v>43517</v>
      </c>
      <c r="C233" s="162"/>
      <c r="D233" s="162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72"/>
      <c r="U233" s="72"/>
    </row>
    <row r="234" spans="1:21" ht="13.5">
      <c r="A234" s="124" t="str">
        <f>+A$88</f>
        <v>06150790</v>
      </c>
      <c r="B234" s="125">
        <f>+B$88</f>
        <v>43517</v>
      </c>
      <c r="C234" s="162"/>
      <c r="D234" s="162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72"/>
      <c r="U234" s="72"/>
    </row>
    <row r="235" spans="1:21" ht="13.5">
      <c r="A235" s="124" t="str">
        <f>+A$88</f>
        <v>06150790</v>
      </c>
      <c r="B235" s="125">
        <f>+B$88</f>
        <v>43517</v>
      </c>
      <c r="C235" s="162"/>
      <c r="D235" s="162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72"/>
      <c r="U235" s="72"/>
    </row>
    <row r="236" spans="1:21" ht="13.5">
      <c r="A236" s="124" t="str">
        <f>+A$88</f>
        <v>06150790</v>
      </c>
      <c r="B236" s="125">
        <f>+B$88</f>
        <v>43517</v>
      </c>
      <c r="C236" s="162"/>
      <c r="D236" s="162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72"/>
      <c r="U236" s="72"/>
    </row>
    <row r="237" spans="1:21" ht="13.5">
      <c r="A237" s="124" t="str">
        <f>+A$88</f>
        <v>06150790</v>
      </c>
      <c r="B237" s="125">
        <f>+B$88</f>
        <v>43517</v>
      </c>
      <c r="C237" s="162"/>
      <c r="D237" s="162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72"/>
      <c r="U237" s="72"/>
    </row>
    <row r="238" spans="1:21" ht="13.5">
      <c r="A238" s="124" t="str">
        <f>+A$88</f>
        <v>06150790</v>
      </c>
      <c r="B238" s="125">
        <f>+B$88</f>
        <v>43517</v>
      </c>
      <c r="C238" s="162"/>
      <c r="D238" s="162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72"/>
      <c r="U238" s="72"/>
    </row>
    <row r="239" spans="1:21" ht="13.5">
      <c r="A239" s="124" t="str">
        <f>+A$88</f>
        <v>06150790</v>
      </c>
      <c r="B239" s="125">
        <f>+B$88</f>
        <v>43517</v>
      </c>
      <c r="C239" s="162"/>
      <c r="D239" s="162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72"/>
      <c r="U239" s="72"/>
    </row>
    <row r="240" spans="1:21" ht="13.5">
      <c r="A240" s="124" t="str">
        <f>+A$88</f>
        <v>06150790</v>
      </c>
      <c r="B240" s="125">
        <f>+B$88</f>
        <v>43517</v>
      </c>
      <c r="C240" s="162"/>
      <c r="D240" s="162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72"/>
      <c r="U240" s="72"/>
    </row>
    <row r="241" spans="1:21" ht="13.5">
      <c r="A241" s="124" t="str">
        <f>+A$88</f>
        <v>06150790</v>
      </c>
      <c r="B241" s="125">
        <f>+B$88</f>
        <v>43517</v>
      </c>
      <c r="C241" s="162"/>
      <c r="D241" s="162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72"/>
      <c r="U241" s="72"/>
    </row>
    <row r="242" spans="1:21" ht="13.5">
      <c r="A242" s="124" t="str">
        <f>+A$88</f>
        <v>06150790</v>
      </c>
      <c r="B242" s="125">
        <f>+B$88</f>
        <v>43517</v>
      </c>
      <c r="C242" s="162"/>
      <c r="D242" s="162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72"/>
      <c r="U242" s="72"/>
    </row>
    <row r="243" spans="1:21" ht="13.5">
      <c r="A243" s="124" t="str">
        <f>+A$88</f>
        <v>06150790</v>
      </c>
      <c r="B243" s="125">
        <f>+B$88</f>
        <v>43517</v>
      </c>
      <c r="C243" s="162"/>
      <c r="D243" s="162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72"/>
      <c r="U243" s="72"/>
    </row>
  </sheetData>
  <sheetProtection selectLockedCells="1" selectUnlockedCells="1"/>
  <mergeCells count="2">
    <mergeCell ref="A1:H1"/>
    <mergeCell ref="A2:B2"/>
  </mergeCells>
  <dataValidations count="7">
    <dataValidation operator="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 K66:K77">
      <formula1>"0,1,2,3,4,5"</formula1>
    </dataValidation>
    <dataValidation type="list" operator="equal" allowBlank="1" showErrorMessage="1" sqref="I66:I77">
      <formula1>"Stable,Moyennement stable,Instable"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 </cp:lastModifiedBy>
  <dcterms:modified xsi:type="dcterms:W3CDTF">2020-04-29T14:09:21Z</dcterms:modified>
  <cp:category/>
  <cp:version/>
  <cp:contentType/>
  <cp:contentStatus/>
  <cp:revision>1</cp:revision>
</cp:coreProperties>
</file>