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<sst xmlns="http://schemas.openxmlformats.org/spreadsheetml/2006/main" count="708" uniqueCount="333">
  <si>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</si>
  <si>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</si>
  <si>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</si>
  <si>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</si>
  <si>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</si>
  <si>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</si>
  <si>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</si>
  <si>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</si>
  <si>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</si>
  <si>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</si>
  <si>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</si>
  <si>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</si>
  <si>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</si>
  <si>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</si>
  <si>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</si>
  <si>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</si>
  <si>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</si>
  <si>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</si>
  <si>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</si>
  <si>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</si>
  <si>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</si>
  <si>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</si>
  <si>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</si>
  <si>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</si>
  <si>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</si>
  <si>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</si>
  <si>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</si>
  <si>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</si>
  <si>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</si>
  <si>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</si>
  <si>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</si>
  <si>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</si>
  <si>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</si>
  <si>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</si>
  <si>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</si>
  <si>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</si>
  <si>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</si>
  <si>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</si>
  <si>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</si>
  <si>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</si>
  <si>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</si>
  <si>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</si>
  <si>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</si>
  <si>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</si>
  <si>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</si>
  <si>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</si>
  <si>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</si>
  <si>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</si>
  <si>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</si>
  <si>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</si>
  <si>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</si>
  <si>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</si>
  <si>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</si>
  <si>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</si>
  <si>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</si>
  <si>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</si>
  <si>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</si>
  <si>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</si>
  <si>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</si>
  <si>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</si>
  <si>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</si>
  <si>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</si>
  <si>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</si>
  <si>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</si>
  <si>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</si>
  <si>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</si>
  <si>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</si>
  <si>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</si>
  <si>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</si>
  <si>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</si>
  <si>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</si>
  <si>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</si>
  <si>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</si>
  <si>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</si>
  <si>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</si>
  <si>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</si>
  <si>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</si>
  <si>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</si>
  <si>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</si>
  <si>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</si>
  <si>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</si>
  <si>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</si>
  <si>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</si>
  <si>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</si>
  <si>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</si>
  <si>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</si>
  <si>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</si>
  <si>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</si>
  <si>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</si>
  <si>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</si>
  <si>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</si>
  <si>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</si>
  <si>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</si>
  <si>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</si>
  <si>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</si>
  <si>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</si>
  <si>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</si>
  <si>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</si>
  <si>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</si>
  <si>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</si>
  <si>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</si>
  <si>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</si>
  <si>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</si>
  <si>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</si>
  <si>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</si>
  <si>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</si>
  <si>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</si>
  <si>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</si>
  <si>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</si>
  <si>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</si>
  <si>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</si>
  <si>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</si>
  <si>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</si>
  <si>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</si>
  <si>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</si>
  <si>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</si>
  <si>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</si>
  <si>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</si>
  <si>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</si>
  <si>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</si>
  <si>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</si>
  <si>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</si>
  <si>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</si>
  <si>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</si>
  <si>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</si>
  <si>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</si>
  <si>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</si>
  <si>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</si>
  <si>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</si>
  <si>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</si>
  <si>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</si>
  <si>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</si>
  <si>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</si>
  <si>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</si>
  <si>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</si>
  <si>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</si>
  <si>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</si>
  <si>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</si>
  <si>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</si>
  <si>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</si>
  <si>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</si>
  <si>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</si>
  <si>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</si>
  <si>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</si>
  <si>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</si>
  <si>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</si>
  <si>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</si>
  <si>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</si>
  <si>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</si>
  <si>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</si>
  <si>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</si>
  <si>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</si>
  <si>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</si>
  <si>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</si>
  <si>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</si>
  <si>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</si>
  <si>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</si>
  <si>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</si>
  <si>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</si>
  <si>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</si>
  <si>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</si>
  <si>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</si>
  <si>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</si>
  <si>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</si>
  <si>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</si>
  <si>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</si>
  <si>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</si>
  <si>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</si>
  <si>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</si>
  <si>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</si>
  <si>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</si>
  <si>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</si>
  <si>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</si>
  <si>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</si>
  <si>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</si>
  <si>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</si>
  <si>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</si>
  <si>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</si>
  <si>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</si>
  <si>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</si>
  <si>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</si>
  <si>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</si>
  <si>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</si>
  <si>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</si>
  <si>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</si>
  <si>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</si>
  <si>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</si>
  <si>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</si>
  <si>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</si>
  <si>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</si>
  <si>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</si>
  <si>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</si>
  <si>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</si>
  <si>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</si>
  <si>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</si>
  <si>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</si>
  <si>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</si>
  <si>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</si>
  <si>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</si>
  <si>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</si>
  <si>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</si>
  <si>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</si>
  <si>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</si>
  <si>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</si>
  <si>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</si>
  <si>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</si>
  <si>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</si>
  <si>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</si>
  <si>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</si>
  <si>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</si>
  <si>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</si>
  <si>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</si>
  <si>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</si>
  <si>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</si>
  <si>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</si>
  <si>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</si>
  <si>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</si>
  <si>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</si>
  <si>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</si>
  <si>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</si>
  <si>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</si>
  <si>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</si>
  <si>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</si>
  <si>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</si>
  <si>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</si>
  <si>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</si>
  <si>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</si>
  <si>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</si>
  <si>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</si>
  <si>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</si>
  <si>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</si>
  <si>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</si>
  <si>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</si>
  <si>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</si>
  <si>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</si>
  <si>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</si>
  <si>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</si>
  <si>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</si>
  <si>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</si>
  <si>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</si>
  <si>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</si>
  <si>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</si>
  <si>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</si>
  <si>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</si>
  <si>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</si>
  <si>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</si>
  <si>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</si>
  <si>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</si>
  <si>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</si>
  <si>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</si>
  <si>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</si>
  <si>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</si>
  <si>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</si>
  <si>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</si>
  <si>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</si>
  <si>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</si>
  <si>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</si>
  <si>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</si>
  <si>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</si>
  <si>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>**</t>
  </si>
  <si>
    <t xml:space="preserve">Sédiments minéraux de grande taille (pierres, galets) (25 à 250 mm) </t>
  </si>
  <si>
    <t>Pierres, galets</t>
  </si>
  <si>
    <t>***</t>
  </si>
  <si>
    <t>****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</si>
  <si>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</si>
  <si>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</si>
  <si>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</si>
  <si>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</si>
  <si>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</si>
  <si>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</si>
  <si>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</si>
  <si>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</si>
  <si>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</si>
  <si>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</si>
  <si>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</si>
  <si>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</si>
  <si>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</si>
  <si>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06820350</t>
  </si>
  <si>
    <t>Leuctra</t>
  </si>
  <si>
    <t/>
  </si>
  <si>
    <t>Micrasema</t>
  </si>
  <si>
    <t>Glossosoma</t>
  </si>
  <si>
    <t>Hydropsyche</t>
  </si>
  <si>
    <t>Mystacides</t>
  </si>
  <si>
    <t>Drusinae</t>
  </si>
  <si>
    <t>Tinodes</t>
  </si>
  <si>
    <t>Rhyacophila</t>
  </si>
  <si>
    <t>Baetis</t>
  </si>
  <si>
    <t>Cloeon</t>
  </si>
  <si>
    <t>Procloeon</t>
  </si>
  <si>
    <t>Caenis</t>
  </si>
  <si>
    <t>Ephemerella</t>
  </si>
  <si>
    <t>Ecdyonurus</t>
  </si>
  <si>
    <t>Epeorus</t>
  </si>
  <si>
    <t>Micronecta</t>
  </si>
  <si>
    <t>Naucoris</t>
  </si>
  <si>
    <t>Pomatinus</t>
  </si>
  <si>
    <t>Dupophilus</t>
  </si>
  <si>
    <t>Elmis</t>
  </si>
  <si>
    <t>Esolus</t>
  </si>
  <si>
    <t>Limnius</t>
  </si>
  <si>
    <t>Stenelmis</t>
  </si>
  <si>
    <t>Anthomyiidae sp.</t>
  </si>
  <si>
    <t>Ceratopogoninae</t>
  </si>
  <si>
    <t>Chironomidae sp.</t>
  </si>
  <si>
    <t>Clinocerinae</t>
  </si>
  <si>
    <t>Hemerodromiinae</t>
  </si>
  <si>
    <t>Pediciini</t>
  </si>
  <si>
    <t>Psychodidae sp.</t>
  </si>
  <si>
    <t>Simuliidae sp.</t>
  </si>
  <si>
    <t>Tabanidae sp.</t>
  </si>
  <si>
    <t>Tipulidae sp.</t>
  </si>
  <si>
    <t>Gammarus</t>
  </si>
  <si>
    <t>Copepodes sp.</t>
  </si>
  <si>
    <t>P</t>
  </si>
  <si>
    <t>Ostracodes sp.</t>
  </si>
  <si>
    <t>Asellidae sp.</t>
  </si>
  <si>
    <t>Pisidium</t>
  </si>
  <si>
    <t>Sphaerium</t>
  </si>
  <si>
    <t>Ancylus</t>
  </si>
  <si>
    <t>Potamopyrgus</t>
  </si>
  <si>
    <t>Radix</t>
  </si>
  <si>
    <t>Physella</t>
  </si>
  <si>
    <t>Erpobdellidae sp.</t>
  </si>
  <si>
    <t>Helobdella</t>
  </si>
  <si>
    <t>Oligochètes sp.</t>
  </si>
  <si>
    <t>Dendrocoelum lacteum</t>
  </si>
  <si>
    <t>Dugesia</t>
  </si>
  <si>
    <t>Polycelis</t>
  </si>
  <si>
    <t>Mermithoïdea sp.</t>
  </si>
  <si>
    <t>Prostoma</t>
  </si>
  <si>
    <t>Hydra s.l.</t>
  </si>
  <si>
    <t>Bryozoaires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</si>
</sst>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37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79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32" fillId="34" borderId="8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40" fillId="43" borderId="10" xfId="0" applyFont="1" applyFill="1" applyBorder="1" applyAlignment="1" applyProtection="1">
      <alignment horizontal="center" vertical="center" wrapText="1"/>
      <protection hidden="1"/>
    </xf>
    <xf numFmtId="0" fontId="40" fillId="43" borderId="11" xfId="0" applyFont="1" applyFill="1" applyBorder="1" applyAlignment="1" applyProtection="1">
      <alignment horizontal="center" vertical="center" wrapText="1"/>
      <protection hidden="1"/>
    </xf>
    <xf numFmtId="0" fontId="40" fillId="43" borderId="12" xfId="0" applyFont="1" applyFill="1" applyBorder="1" applyAlignment="1" applyProtection="1">
      <alignment horizontal="center" vertical="center" wrapText="1"/>
      <protection hidden="1"/>
    </xf>
    <xf numFmtId="0" fontId="40" fillId="43" borderId="24" xfId="0" applyFont="1" applyFill="1" applyBorder="1" applyAlignment="1" applyProtection="1">
      <alignment horizontal="center" vertical="center" wrapText="1"/>
      <protection hidden="1"/>
    </xf>
    <xf numFmtId="0" fontId="40" fillId="43" borderId="25" xfId="0" applyFont="1" applyFill="1" applyBorder="1" applyAlignment="1" applyProtection="1">
      <alignment horizontal="center" vertical="center" wrapText="1"/>
      <protection hidden="1"/>
    </xf>
    <xf numFmtId="0" fontId="40" fillId="43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5" xfId="0" applyFont="1" applyFill="1" applyBorder="1" applyAlignment="1" applyProtection="1">
      <alignment horizontal="center" vertical="center" wrapText="1"/>
      <protection hidden="1"/>
    </xf>
    <xf numFmtId="0" fontId="32" fillId="34" borderId="86" xfId="0" applyFont="1" applyFill="1" applyBorder="1" applyAlignment="1" applyProtection="1">
      <alignment horizontal="center" vertical="center" wrapText="1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7" xfId="0" applyFont="1" applyFill="1" applyBorder="1" applyAlignment="1" applyProtection="1">
      <alignment horizontal="center" vertical="center"/>
      <protection hidden="1"/>
    </xf>
    <xf numFmtId="0" fontId="29" fillId="33" borderId="88" xfId="0" applyFont="1" applyFill="1" applyBorder="1" applyAlignment="1" applyProtection="1">
      <alignment horizontal="center" vertical="center"/>
      <protection hidden="1"/>
    </xf>
    <xf numFmtId="0" fontId="29" fillId="33" borderId="89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90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44" borderId="54" xfId="0" applyFont="1" applyFill="1" applyBorder="1" applyAlignment="1" applyProtection="1">
      <alignment horizontal="center" vertical="center" wrapText="1"/>
      <protection hidden="1"/>
    </xf>
    <xf numFmtId="0" fontId="29" fillId="44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79" xfId="0" applyFont="1" applyBorder="1" applyAlignment="1" applyProtection="1">
      <alignment horizontal="center" vertical="center" wrapText="1"/>
      <protection hidden="1"/>
    </xf>
    <xf numFmtId="0" fontId="16" fillId="0" borderId="0" xfId="51" applyProtection="1">
      <alignment/>
      <protection locked="0"/>
    </xf>
    <xf numFmtId="165" fontId="16" fillId="0" borderId="0" xfId="51" applyNumberFormat="1" applyProtection="1">
      <alignment/>
      <protection locked="0"/>
    </xf>
    <xf numFmtId="0" fontId="16" fillId="0" borderId="0" xfId="51" applyAlignment="1" applyProtection="1">
      <alignment horizontal="center"/>
      <protection locked="0"/>
    </xf>
    <xf numFmtId="0" fontId="59" fillId="0" borderId="0" xfId="51" applyFo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30%20DM%20MA%20RMC_verif\06820350_VALENCIZE_VE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11">
          <cell r="C11" t="str">
            <v>VALENCIZE</v>
          </cell>
          <cell r="I11" t="str">
            <v>06820350</v>
          </cell>
          <cell r="L11">
            <v>42208</v>
          </cell>
        </row>
        <row r="23">
          <cell r="E23">
            <v>835321</v>
          </cell>
          <cell r="H23">
            <v>835400</v>
          </cell>
          <cell r="K23">
            <v>156</v>
          </cell>
        </row>
        <row r="24">
          <cell r="E24">
            <v>6480742</v>
          </cell>
          <cell r="H24">
            <v>6480790</v>
          </cell>
        </row>
        <row r="37">
          <cell r="E37">
            <v>6</v>
          </cell>
        </row>
        <row r="38">
          <cell r="E38">
            <v>4.6</v>
          </cell>
        </row>
        <row r="40">
          <cell r="E40">
            <v>98.3</v>
          </cell>
        </row>
        <row r="49">
          <cell r="F49">
            <v>1</v>
          </cell>
          <cell r="H49" t="str">
            <v>M</v>
          </cell>
          <cell r="I49">
            <v>1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25</v>
          </cell>
          <cell r="H51" t="str">
            <v>D</v>
          </cell>
          <cell r="J51">
            <v>1</v>
          </cell>
          <cell r="K51">
            <v>1</v>
          </cell>
        </row>
        <row r="52">
          <cell r="F52">
            <v>7</v>
          </cell>
          <cell r="H52" t="str">
            <v>D</v>
          </cell>
          <cell r="J52">
            <v>1</v>
          </cell>
        </row>
        <row r="53">
          <cell r="F53">
            <v>1</v>
          </cell>
          <cell r="H53" t="str">
            <v>M</v>
          </cell>
          <cell r="I53">
            <v>1</v>
          </cell>
        </row>
        <row r="56">
          <cell r="F56">
            <v>30</v>
          </cell>
          <cell r="H56" t="str">
            <v>D</v>
          </cell>
          <cell r="J56">
            <v>1</v>
          </cell>
          <cell r="K56">
            <v>1</v>
          </cell>
        </row>
        <row r="57">
          <cell r="F57">
            <v>3</v>
          </cell>
          <cell r="H57" t="str">
            <v>M</v>
          </cell>
          <cell r="I57">
            <v>1</v>
          </cell>
        </row>
        <row r="58">
          <cell r="F58">
            <v>32</v>
          </cell>
          <cell r="H58" t="str">
            <v>D</v>
          </cell>
          <cell r="J58">
            <v>1</v>
          </cell>
          <cell r="K58">
            <v>2</v>
          </cell>
        </row>
      </sheetData>
      <sheetData sheetId="1">
        <row r="147">
          <cell r="B147" t="str">
            <v>S3</v>
          </cell>
          <cell r="E147" t="str">
            <v>N1</v>
          </cell>
          <cell r="G147">
            <v>35</v>
          </cell>
          <cell r="H147" t="str">
            <v>Stable</v>
          </cell>
          <cell r="J147">
            <v>0</v>
          </cell>
        </row>
        <row r="148">
          <cell r="B148" t="str">
            <v>S28 (racines)</v>
          </cell>
          <cell r="E148" t="str">
            <v>N1</v>
          </cell>
          <cell r="G148">
            <v>10</v>
          </cell>
          <cell r="H148" t="str">
            <v>Stable</v>
          </cell>
          <cell r="J148">
            <v>0</v>
          </cell>
        </row>
        <row r="149">
          <cell r="B149" t="str">
            <v>S9</v>
          </cell>
          <cell r="E149" t="str">
            <v>N3</v>
          </cell>
          <cell r="G149">
            <v>10</v>
          </cell>
          <cell r="H149" t="str">
            <v>Stable</v>
          </cell>
          <cell r="J149">
            <v>0</v>
          </cell>
        </row>
        <row r="150">
          <cell r="B150" t="str">
            <v>S18</v>
          </cell>
          <cell r="E150" t="str">
            <v>N5</v>
          </cell>
          <cell r="G150">
            <v>5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N3</v>
          </cell>
          <cell r="G151">
            <v>10</v>
          </cell>
          <cell r="H151" t="str">
            <v>Stable</v>
          </cell>
          <cell r="J151">
            <v>0</v>
          </cell>
        </row>
        <row r="152">
          <cell r="B152" t="str">
            <v>S30</v>
          </cell>
          <cell r="E152" t="str">
            <v>N3</v>
          </cell>
          <cell r="G152">
            <v>5</v>
          </cell>
          <cell r="H152" t="str">
            <v>Stable</v>
          </cell>
          <cell r="J152">
            <v>0</v>
          </cell>
        </row>
        <row r="153">
          <cell r="B153" t="str">
            <v>S25 (sable)</v>
          </cell>
          <cell r="E153" t="str">
            <v>N3</v>
          </cell>
          <cell r="G153">
            <v>5</v>
          </cell>
          <cell r="H153" t="str">
            <v>Stable</v>
          </cell>
          <cell r="J153">
            <v>0</v>
          </cell>
        </row>
        <row r="154">
          <cell r="B154" t="str">
            <v>S29 (dalle)</v>
          </cell>
          <cell r="E154" t="str">
            <v>N3</v>
          </cell>
          <cell r="G154">
            <v>10</v>
          </cell>
          <cell r="H154" t="str">
            <v>Stable</v>
          </cell>
          <cell r="J154">
            <v>0</v>
          </cell>
        </row>
        <row r="155">
          <cell r="B155" t="str">
            <v>S24</v>
          </cell>
          <cell r="E155" t="str">
            <v>N5</v>
          </cell>
          <cell r="G155">
            <v>10</v>
          </cell>
          <cell r="H155" t="str">
            <v>Stable</v>
          </cell>
          <cell r="J155">
            <v>0</v>
          </cell>
        </row>
        <row r="156">
          <cell r="B156" t="str">
            <v>S25 (limon)</v>
          </cell>
          <cell r="E156" t="str">
            <v>N1</v>
          </cell>
          <cell r="G156">
            <v>25</v>
          </cell>
          <cell r="H156" t="str">
            <v>Stable</v>
          </cell>
          <cell r="J156">
            <v>0</v>
          </cell>
        </row>
        <row r="157">
          <cell r="B157" t="str">
            <v>S29 (dalle)</v>
          </cell>
          <cell r="E157" t="str">
            <v>N5</v>
          </cell>
          <cell r="G157">
            <v>5</v>
          </cell>
          <cell r="H157" t="str">
            <v>Stable</v>
          </cell>
          <cell r="J157">
            <v>0</v>
          </cell>
        </row>
        <row r="158">
          <cell r="B158" t="str">
            <v>S29 (dalle)</v>
          </cell>
          <cell r="E158" t="str">
            <v>N1</v>
          </cell>
          <cell r="G158">
            <v>20</v>
          </cell>
          <cell r="H158" t="str">
            <v>Stable</v>
          </cell>
          <cell r="J158">
            <v>1</v>
          </cell>
        </row>
      </sheetData>
      <sheetData sheetId="2">
        <row r="23">
          <cell r="B23" t="str">
            <v>06820350</v>
          </cell>
          <cell r="C23" t="str">
            <v>VALENCIZE</v>
          </cell>
          <cell r="D23" t="str">
            <v>VALENCIZE A CHAVANAY 2</v>
          </cell>
          <cell r="O23">
            <v>6</v>
          </cell>
          <cell r="P23">
            <v>98.3</v>
          </cell>
        </row>
        <row r="24">
          <cell r="K24">
            <v>835321</v>
          </cell>
          <cell r="L24">
            <v>6480742</v>
          </cell>
          <cell r="M24">
            <v>835400</v>
          </cell>
          <cell r="N24">
            <v>6480790</v>
          </cell>
        </row>
        <row r="39">
          <cell r="D39">
            <v>42208</v>
          </cell>
          <cell r="E39">
            <v>4.6</v>
          </cell>
          <cell r="H39">
            <v>0</v>
          </cell>
          <cell r="I39" t="str">
            <v/>
          </cell>
        </row>
        <row r="40">
          <cell r="H40">
            <v>0</v>
          </cell>
          <cell r="I40" t="str">
            <v/>
          </cell>
        </row>
        <row r="41">
          <cell r="H41">
            <v>1</v>
          </cell>
          <cell r="I41" t="str">
            <v>M</v>
          </cell>
        </row>
        <row r="42">
          <cell r="H42">
            <v>1</v>
          </cell>
          <cell r="I42" t="str">
            <v>M</v>
          </cell>
        </row>
        <row r="43">
          <cell r="H43">
            <v>25</v>
          </cell>
          <cell r="I43" t="str">
            <v>D</v>
          </cell>
        </row>
        <row r="44">
          <cell r="H44">
            <v>7</v>
          </cell>
          <cell r="I44" t="str">
            <v>D</v>
          </cell>
        </row>
        <row r="45">
          <cell r="H45">
            <v>1</v>
          </cell>
          <cell r="I45" t="str">
            <v>M</v>
          </cell>
        </row>
        <row r="46">
          <cell r="H46">
            <v>0</v>
          </cell>
          <cell r="I46" t="str">
            <v/>
          </cell>
        </row>
        <row r="47">
          <cell r="H47">
            <v>0</v>
          </cell>
          <cell r="I47" t="str">
            <v/>
          </cell>
        </row>
        <row r="48">
          <cell r="H48">
            <v>30</v>
          </cell>
          <cell r="I48" t="str">
            <v>D</v>
          </cell>
        </row>
        <row r="49">
          <cell r="H49">
            <v>3</v>
          </cell>
          <cell r="I49" t="str">
            <v>M</v>
          </cell>
        </row>
        <row r="50">
          <cell r="H50">
            <v>32</v>
          </cell>
          <cell r="I50" t="str">
            <v>D</v>
          </cell>
        </row>
        <row r="66">
          <cell r="D66" t="str">
            <v>S3</v>
          </cell>
          <cell r="E66" t="str">
            <v>N1</v>
          </cell>
          <cell r="F66" t="str">
            <v>PhA</v>
          </cell>
          <cell r="G66">
            <v>35</v>
          </cell>
          <cell r="H66">
            <v>0</v>
          </cell>
          <cell r="I66" t="str">
            <v>Stable</v>
          </cell>
        </row>
        <row r="67">
          <cell r="D67" t="str">
            <v>S28</v>
          </cell>
          <cell r="E67" t="str">
            <v>N1</v>
          </cell>
          <cell r="F67" t="str">
            <v>PhA</v>
          </cell>
          <cell r="G67">
            <v>10</v>
          </cell>
          <cell r="H67">
            <v>0</v>
          </cell>
          <cell r="I67" t="str">
            <v>Stable</v>
          </cell>
        </row>
        <row r="68">
          <cell r="D68" t="str">
            <v>S9</v>
          </cell>
          <cell r="E68" t="str">
            <v>N3</v>
          </cell>
          <cell r="F68" t="str">
            <v>PhA</v>
          </cell>
          <cell r="G68">
            <v>10</v>
          </cell>
          <cell r="H68">
            <v>0</v>
          </cell>
          <cell r="I68" t="str">
            <v>Stable</v>
          </cell>
        </row>
        <row r="69">
          <cell r="D69" t="str">
            <v>S18</v>
          </cell>
          <cell r="E69" t="str">
            <v>N5</v>
          </cell>
          <cell r="F69" t="str">
            <v>PhA</v>
          </cell>
          <cell r="G69">
            <v>5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N3</v>
          </cell>
          <cell r="F70" t="str">
            <v>PhB</v>
          </cell>
          <cell r="G70">
            <v>10</v>
          </cell>
          <cell r="H70">
            <v>0</v>
          </cell>
          <cell r="I70" t="str">
            <v>Stable</v>
          </cell>
        </row>
        <row r="71">
          <cell r="D71" t="str">
            <v>S30</v>
          </cell>
          <cell r="E71" t="str">
            <v>N3</v>
          </cell>
          <cell r="F71" t="str">
            <v>PhB</v>
          </cell>
          <cell r="G71">
            <v>5</v>
          </cell>
          <cell r="H71">
            <v>0</v>
          </cell>
          <cell r="I71" t="str">
            <v>Stable</v>
          </cell>
        </row>
        <row r="72">
          <cell r="D72" t="str">
            <v>S25</v>
          </cell>
          <cell r="E72" t="str">
            <v>N3</v>
          </cell>
          <cell r="F72" t="str">
            <v>PhB</v>
          </cell>
          <cell r="G72">
            <v>5</v>
          </cell>
          <cell r="H72">
            <v>0</v>
          </cell>
          <cell r="I72" t="str">
            <v>Stable</v>
          </cell>
        </row>
        <row r="73">
          <cell r="D73" t="str">
            <v>S29</v>
          </cell>
          <cell r="E73" t="str">
            <v>N3</v>
          </cell>
          <cell r="F73" t="str">
            <v>PhB</v>
          </cell>
          <cell r="G73">
            <v>10</v>
          </cell>
          <cell r="H73">
            <v>0</v>
          </cell>
          <cell r="I73" t="str">
            <v>Stable</v>
          </cell>
        </row>
        <row r="74">
          <cell r="D74" t="str">
            <v>S24</v>
          </cell>
          <cell r="E74" t="str">
            <v>N5</v>
          </cell>
          <cell r="F74" t="str">
            <v>PhC</v>
          </cell>
          <cell r="G74">
            <v>10</v>
          </cell>
          <cell r="H74">
            <v>0</v>
          </cell>
          <cell r="I74" t="str">
            <v>Stable</v>
          </cell>
        </row>
        <row r="75">
          <cell r="D75" t="str">
            <v>S25</v>
          </cell>
          <cell r="E75" t="str">
            <v>N1</v>
          </cell>
          <cell r="F75" t="str">
            <v>PhC</v>
          </cell>
          <cell r="G75">
            <v>25</v>
          </cell>
          <cell r="H75">
            <v>0</v>
          </cell>
          <cell r="I75" t="str">
            <v>Stable</v>
          </cell>
        </row>
        <row r="76">
          <cell r="D76" t="str">
            <v>S29</v>
          </cell>
          <cell r="E76" t="str">
            <v>N5</v>
          </cell>
          <cell r="F76" t="str">
            <v>PhC</v>
          </cell>
          <cell r="G76">
            <v>5</v>
          </cell>
          <cell r="H76">
            <v>0</v>
          </cell>
          <cell r="I76" t="str">
            <v>Stable</v>
          </cell>
        </row>
        <row r="77">
          <cell r="D77" t="str">
            <v>S29</v>
          </cell>
          <cell r="E77" t="str">
            <v>N1</v>
          </cell>
          <cell r="F77" t="str">
            <v>PhC</v>
          </cell>
          <cell r="G77">
            <v>20</v>
          </cell>
          <cell r="H77">
            <v>1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L3">
            <v>70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L10">
            <v>60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L33">
            <v>70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L36">
            <v>40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L38">
            <v>104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L51">
            <v>120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L57">
            <v>107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L191">
            <v>100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L192">
            <v>20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L197">
            <v>50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61">
      <selection activeCell="A88" sqref="A88:G140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4" t="s">
        <v>0</v>
      </c>
      <c r="B1" s="25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56"/>
      <c r="B2" s="256"/>
      <c r="C2" s="25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5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5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5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5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5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58"/>
      <c r="H9" s="260" t="s">
        <v>56</v>
      </c>
      <c r="I9" s="26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58"/>
      <c r="H10" s="262"/>
      <c r="I10" s="26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58"/>
      <c r="H11" s="262"/>
      <c r="I11" s="26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258"/>
      <c r="H12" s="262"/>
      <c r="I12" s="26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259"/>
      <c r="H13" s="264"/>
      <c r="I13" s="26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25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25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5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25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25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25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'[1]1-Fiche Terrain'!I11</f>
        <v>06820350</v>
      </c>
      <c r="C23" s="36" t="str">
        <f>'[1]1-Fiche Terrain'!C11:F11</f>
        <v>VALENCIZE</v>
      </c>
      <c r="D23" s="36" t="str">
        <f>VLOOKUP(B23,'[1](BASE)'!A:W,15,FALSE)</f>
        <v>VALENCIZE A CHAVANAY 2</v>
      </c>
      <c r="E23" s="36" t="str">
        <f>VLOOKUP(B23,'[1](BASE)'!A:W,10,FALSE)</f>
        <v>CHAVANAY</v>
      </c>
      <c r="F23" s="36" t="str">
        <f>VLOOKUP(B23,'[1](BASE)'!A:W,11,FALSE)</f>
        <v>42056</v>
      </c>
      <c r="G23" s="36"/>
      <c r="H23" s="36"/>
      <c r="I23" s="36">
        <f>IF('[1]1-Fiche Terrain'!K23="","",'[1]1-Fiche Terrain'!K23)</f>
        <v>156</v>
      </c>
      <c r="J23" s="36" t="str">
        <f>VLOOKUP(B23,'[1](BASE)'!A:Y,6,FALSE)</f>
        <v>RCO</v>
      </c>
      <c r="K23" s="37"/>
      <c r="L23" s="37"/>
      <c r="M23" s="37"/>
      <c r="N23" s="37"/>
      <c r="O23" s="38">
        <f>'[1]1-Fiche Terrain'!E37</f>
        <v>6</v>
      </c>
      <c r="P23" s="38">
        <f>'[1]1-Fiche Terrain'!E40</f>
        <v>98.3</v>
      </c>
      <c r="R23" s="17" t="s">
        <v>105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835374</v>
      </c>
      <c r="H24" s="42">
        <f>VLOOKUP(B23,'[1](BASE)'!A:W,17,FALSE)</f>
        <v>6480809</v>
      </c>
      <c r="I24" s="43"/>
      <c r="J24" s="43"/>
      <c r="K24" s="44">
        <f>'[1]1-Fiche Terrain'!E23</f>
        <v>835321</v>
      </c>
      <c r="L24" s="44">
        <f>'[1]1-Fiche Terrain'!E24</f>
        <v>6480742</v>
      </c>
      <c r="M24" s="44">
        <f>'[1]1-Fiche Terrain'!H23</f>
        <v>835400</v>
      </c>
      <c r="N24" s="44">
        <f>'[1]1-Fiche Terrain'!H24</f>
        <v>6480790</v>
      </c>
      <c r="O24" s="43"/>
      <c r="P24" s="43"/>
      <c r="R24" s="17" t="s">
        <v>104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4" t="s">
        <v>106</v>
      </c>
      <c r="B25" s="266"/>
      <c r="C25" s="255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254" t="s">
        <v>118</v>
      </c>
      <c r="H32" s="266"/>
      <c r="I32" s="266"/>
      <c r="J32" s="255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06820350</v>
      </c>
      <c r="B39" s="71" t="str">
        <f>C23</f>
        <v>VALENCIZE</v>
      </c>
      <c r="C39" s="72" t="str">
        <f>D23</f>
        <v>VALENCIZE A CHAVANAY 2</v>
      </c>
      <c r="D39" s="73">
        <f>'[1]1-Fiche Terrain'!L11</f>
        <v>42208</v>
      </c>
      <c r="E39" s="74">
        <f>'[1]1-Fiche Terrain'!E38</f>
        <v>4.6</v>
      </c>
      <c r="F39" s="75" t="s">
        <v>128</v>
      </c>
      <c r="G39" s="76" t="s">
        <v>11</v>
      </c>
      <c r="H39" s="35">
        <f>'[1]1-Fiche Terrain'!F47</f>
        <v>0</v>
      </c>
      <c r="I39" s="77">
        <f>IF('[1]1-Fiche Terrain'!H47="","",'[1]1-Fiche Terrain'!H47)</f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>
        <f>'[1]1-Fiche Terrain'!F48</f>
        <v>0</v>
      </c>
      <c r="I40" s="77">
        <f>IF('[1]1-Fiche Terrain'!H48="","",'[1]1-Fiche Terrain'!H48)</f>
      </c>
      <c r="R40" s="65"/>
      <c r="S40" s="65"/>
      <c r="T40" s="48"/>
      <c r="U40" s="48"/>
    </row>
    <row r="41" spans="1:21" ht="15">
      <c r="A41" s="267"/>
      <c r="B41" s="268"/>
      <c r="C41" s="268"/>
      <c r="D41" s="268"/>
      <c r="E41" s="269"/>
      <c r="F41" s="75" t="s">
        <v>131</v>
      </c>
      <c r="G41" s="76" t="s">
        <v>28</v>
      </c>
      <c r="H41" s="35">
        <f>'[1]1-Fiche Terrain'!F49</f>
        <v>1</v>
      </c>
      <c r="I41" s="77" t="str">
        <f>IF('[1]1-Fiche Terrain'!H49="","",'[1]1-Fiche Terrain'!H49)</f>
        <v>M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f>'[1]1-Fiche Terrain'!F51</f>
        <v>25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f>'[1]1-Fiche Terrain'!F52</f>
        <v>7</v>
      </c>
      <c r="I44" s="77" t="str">
        <f>IF('[1]1-Fiche Terrain'!H52="","",'[1]1-Fiche Terrain'!H52)</f>
        <v>D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f>'[1]1-Fiche Terrain'!F53</f>
        <v>1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>
        <f>'[1]1-Fiche Terrain'!F54</f>
        <v>0</v>
      </c>
      <c r="I46" s="77">
        <f>IF('[1]1-Fiche Terrain'!H54="","",'[1]1-Fiche Terrain'!H54)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f>'[1]1-Fiche Terrain'!F56</f>
        <v>30</v>
      </c>
      <c r="I48" s="77" t="str">
        <f>IF('[1]1-Fiche Terrain'!H56="","",'[1]1-Fiche Terrain'!H56)</f>
        <v>D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f>'[1]1-Fiche Terrain'!F57</f>
        <v>3</v>
      </c>
      <c r="I49" s="77" t="str">
        <f>IF('[1]1-Fiche Terrain'!H57="","",'[1]1-Fiche Terrain'!H57)</f>
        <v>M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f>'[1]1-Fiche Terrain'!F58</f>
        <v>32</v>
      </c>
      <c r="I50" s="77" t="str">
        <f>IF('[1]1-Fiche Terrain'!H58="","",'[1]1-Fiche Terrain'!H58)</f>
        <v>D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4" t="s">
        <v>142</v>
      </c>
      <c r="B52" s="266"/>
      <c r="C52" s="266"/>
      <c r="D52" s="266"/>
      <c r="E52" s="255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06820350</v>
      </c>
      <c r="B66" s="96">
        <f>D39</f>
        <v>42208</v>
      </c>
      <c r="C66" s="97" t="s">
        <v>169</v>
      </c>
      <c r="D66" s="98" t="str">
        <f>LEFT('[1]2-Fiche illustration'!B147,3)</f>
        <v>S3</v>
      </c>
      <c r="E66" s="99" t="str">
        <f>'[1]2-Fiche illustration'!E147</f>
        <v>N1</v>
      </c>
      <c r="F66" s="100" t="s">
        <v>13</v>
      </c>
      <c r="G66" s="35">
        <f>'[1]2-Fiche illustration'!G147</f>
        <v>35</v>
      </c>
      <c r="H66" s="35">
        <f>'[1]2-Fiche illustration'!J147</f>
        <v>0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06820350</v>
      </c>
      <c r="B67" s="103">
        <f t="shared" si="0"/>
        <v>42208</v>
      </c>
      <c r="C67" s="97" t="s">
        <v>170</v>
      </c>
      <c r="D67" s="98" t="str">
        <f>LEFT('[1]2-Fiche illustration'!B148,3)</f>
        <v>S28</v>
      </c>
      <c r="E67" s="99" t="str">
        <f>'[1]2-Fiche illustration'!E148</f>
        <v>N1</v>
      </c>
      <c r="F67" s="100" t="s">
        <v>13</v>
      </c>
      <c r="G67" s="35">
        <f>'[1]2-Fiche illustration'!G148</f>
        <v>10</v>
      </c>
      <c r="H67" s="35">
        <f>'[1]2-Fiche illustration'!J148</f>
        <v>0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06820350</v>
      </c>
      <c r="B68" s="103">
        <f t="shared" si="0"/>
        <v>42208</v>
      </c>
      <c r="C68" s="97" t="s">
        <v>171</v>
      </c>
      <c r="D68" s="98" t="str">
        <f>LEFT('[1]2-Fiche illustration'!B149,3)</f>
        <v>S9</v>
      </c>
      <c r="E68" s="99" t="str">
        <f>'[1]2-Fiche illustration'!E149</f>
        <v>N3</v>
      </c>
      <c r="F68" s="100" t="s">
        <v>13</v>
      </c>
      <c r="G68" s="35">
        <f>'[1]2-Fiche illustration'!G149</f>
        <v>10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06820350</v>
      </c>
      <c r="B69" s="103">
        <f t="shared" si="0"/>
        <v>42208</v>
      </c>
      <c r="C69" s="97" t="s">
        <v>172</v>
      </c>
      <c r="D69" s="98" t="str">
        <f>LEFT('[1]2-Fiche illustration'!B150,3)</f>
        <v>S18</v>
      </c>
      <c r="E69" s="99" t="str">
        <f>'[1]2-Fiche illustration'!E150</f>
        <v>N5</v>
      </c>
      <c r="F69" s="100" t="s">
        <v>13</v>
      </c>
      <c r="G69" s="35">
        <f>'[1]2-Fiche illustration'!G150</f>
        <v>5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06820350</v>
      </c>
      <c r="B70" s="103">
        <f t="shared" si="0"/>
        <v>42208</v>
      </c>
      <c r="C70" s="97" t="s">
        <v>173</v>
      </c>
      <c r="D70" s="98" t="str">
        <f>LEFT('[1]2-Fiche illustration'!B151,3)</f>
        <v>S24</v>
      </c>
      <c r="E70" s="99" t="str">
        <f>'[1]2-Fiche illustration'!E151</f>
        <v>N3</v>
      </c>
      <c r="F70" s="100" t="s">
        <v>21</v>
      </c>
      <c r="G70" s="35">
        <f>'[1]2-Fiche illustration'!G151</f>
        <v>10</v>
      </c>
      <c r="H70" s="35">
        <f>'[1]2-Fiche illustration'!J151</f>
        <v>0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06820350</v>
      </c>
      <c r="B71" s="103">
        <f t="shared" si="0"/>
        <v>42208</v>
      </c>
      <c r="C71" s="97" t="s">
        <v>174</v>
      </c>
      <c r="D71" s="98" t="str">
        <f>LEFT('[1]2-Fiche illustration'!B152,3)</f>
        <v>S30</v>
      </c>
      <c r="E71" s="99" t="str">
        <f>'[1]2-Fiche illustration'!E152</f>
        <v>N3</v>
      </c>
      <c r="F71" s="100" t="s">
        <v>21</v>
      </c>
      <c r="G71" s="35">
        <f>'[1]2-Fiche illustration'!G152</f>
        <v>5</v>
      </c>
      <c r="H71" s="35">
        <f>'[1]2-Fiche illustration'!J152</f>
        <v>0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06820350</v>
      </c>
      <c r="B72" s="103">
        <f t="shared" si="0"/>
        <v>42208</v>
      </c>
      <c r="C72" s="97" t="s">
        <v>175</v>
      </c>
      <c r="D72" s="98" t="str">
        <f>LEFT('[1]2-Fiche illustration'!B153,3)</f>
        <v>S25</v>
      </c>
      <c r="E72" s="99" t="str">
        <f>'[1]2-Fiche illustration'!E153</f>
        <v>N3</v>
      </c>
      <c r="F72" s="100" t="s">
        <v>21</v>
      </c>
      <c r="G72" s="35">
        <f>'[1]2-Fiche illustration'!G153</f>
        <v>5</v>
      </c>
      <c r="H72" s="35">
        <f>'[1]2-Fiche illustration'!J153</f>
        <v>0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06820350</v>
      </c>
      <c r="B73" s="103">
        <f t="shared" si="0"/>
        <v>42208</v>
      </c>
      <c r="C73" s="97" t="s">
        <v>176</v>
      </c>
      <c r="D73" s="98" t="str">
        <f>LEFT('[1]2-Fiche illustration'!B154,3)</f>
        <v>S29</v>
      </c>
      <c r="E73" s="99" t="str">
        <f>'[1]2-Fiche illustration'!E154</f>
        <v>N3</v>
      </c>
      <c r="F73" s="100" t="s">
        <v>21</v>
      </c>
      <c r="G73" s="35">
        <f>'[1]2-Fiche illustration'!G154</f>
        <v>10</v>
      </c>
      <c r="H73" s="35">
        <f>'[1]2-Fiche illustration'!J154</f>
        <v>0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06820350</v>
      </c>
      <c r="B74" s="103">
        <f t="shared" si="0"/>
        <v>42208</v>
      </c>
      <c r="C74" s="97" t="s">
        <v>177</v>
      </c>
      <c r="D74" s="98" t="str">
        <f>LEFT('[1]2-Fiche illustration'!B155,3)</f>
        <v>S24</v>
      </c>
      <c r="E74" s="99" t="str">
        <f>'[1]2-Fiche illustration'!E155</f>
        <v>N5</v>
      </c>
      <c r="F74" s="100" t="s">
        <v>30</v>
      </c>
      <c r="G74" s="35">
        <f>'[1]2-Fiche illustration'!G155</f>
        <v>10</v>
      </c>
      <c r="H74" s="35">
        <f>'[1]2-Fiche illustration'!J155</f>
        <v>0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06820350</v>
      </c>
      <c r="B75" s="103">
        <f t="shared" si="0"/>
        <v>42208</v>
      </c>
      <c r="C75" s="97" t="s">
        <v>178</v>
      </c>
      <c r="D75" s="98" t="str">
        <f>LEFT('[1]2-Fiche illustration'!B156,3)</f>
        <v>S25</v>
      </c>
      <c r="E75" s="99" t="str">
        <f>'[1]2-Fiche illustration'!E156</f>
        <v>N1</v>
      </c>
      <c r="F75" s="100" t="s">
        <v>30</v>
      </c>
      <c r="G75" s="35">
        <f>'[1]2-Fiche illustration'!G156</f>
        <v>25</v>
      </c>
      <c r="H75" s="35">
        <f>'[1]2-Fiche illustration'!J156</f>
        <v>0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06820350</v>
      </c>
      <c r="B76" s="103">
        <f t="shared" si="0"/>
        <v>42208</v>
      </c>
      <c r="C76" s="97" t="s">
        <v>179</v>
      </c>
      <c r="D76" s="98" t="str">
        <f>LEFT('[1]2-Fiche illustration'!B157,3)</f>
        <v>S29</v>
      </c>
      <c r="E76" s="99" t="str">
        <f>'[1]2-Fiche illustration'!E157</f>
        <v>N5</v>
      </c>
      <c r="F76" s="100" t="s">
        <v>30</v>
      </c>
      <c r="G76" s="35">
        <f>'[1]2-Fiche illustration'!G157</f>
        <v>5</v>
      </c>
      <c r="H76" s="35">
        <f>'[1]2-Fiche illustration'!J157</f>
        <v>0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06820350</v>
      </c>
      <c r="B77" s="103">
        <f t="shared" si="0"/>
        <v>42208</v>
      </c>
      <c r="C77" s="97" t="s">
        <v>180</v>
      </c>
      <c r="D77" s="98" t="str">
        <f>LEFT('[1]2-Fiche illustration'!B158,3)</f>
        <v>S29</v>
      </c>
      <c r="E77" s="99" t="str">
        <f>'[1]2-Fiche illustration'!E158</f>
        <v>N1</v>
      </c>
      <c r="F77" s="100" t="s">
        <v>30</v>
      </c>
      <c r="G77" s="35">
        <f>'[1]2-Fiche illustration'!G158</f>
        <v>20</v>
      </c>
      <c r="H77" s="35">
        <f>'[1]2-Fiche illustration'!J158</f>
        <v>1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4" t="s">
        <v>181</v>
      </c>
      <c r="B79" s="255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270" t="s">
        <v>187</v>
      </c>
      <c r="F86" s="270"/>
      <c r="G86" s="270"/>
      <c r="H86" s="271" t="s">
        <v>188</v>
      </c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7" ht="15">
      <c r="A88" s="336" t="s">
        <v>277</v>
      </c>
      <c r="B88" s="334">
        <v>42208</v>
      </c>
      <c r="C88" s="333" t="s">
        <v>278</v>
      </c>
      <c r="D88" s="333">
        <v>69</v>
      </c>
      <c r="E88" s="335" t="s">
        <v>279</v>
      </c>
      <c r="F88" s="335">
        <v>1</v>
      </c>
      <c r="G88" s="335">
        <v>4</v>
      </c>
    </row>
    <row r="89" spans="1:7" ht="15">
      <c r="A89" s="336" t="s">
        <v>277</v>
      </c>
      <c r="B89" s="334">
        <v>42208</v>
      </c>
      <c r="C89" s="333" t="s">
        <v>280</v>
      </c>
      <c r="D89" s="333">
        <v>268</v>
      </c>
      <c r="E89" s="335" t="s">
        <v>279</v>
      </c>
      <c r="F89" s="335" t="s">
        <v>279</v>
      </c>
      <c r="G89" s="335">
        <v>2</v>
      </c>
    </row>
    <row r="90" spans="1:7" ht="15">
      <c r="A90" s="336" t="s">
        <v>277</v>
      </c>
      <c r="B90" s="334">
        <v>42208</v>
      </c>
      <c r="C90" s="333" t="s">
        <v>281</v>
      </c>
      <c r="D90" s="333">
        <v>190</v>
      </c>
      <c r="E90" s="335">
        <v>1</v>
      </c>
      <c r="F90" s="335">
        <v>1</v>
      </c>
      <c r="G90" s="335" t="s">
        <v>279</v>
      </c>
    </row>
    <row r="91" spans="1:7" ht="15">
      <c r="A91" s="336" t="s">
        <v>277</v>
      </c>
      <c r="B91" s="334">
        <v>42208</v>
      </c>
      <c r="C91" s="333" t="s">
        <v>282</v>
      </c>
      <c r="D91" s="333">
        <v>212</v>
      </c>
      <c r="E91" s="335" t="s">
        <v>279</v>
      </c>
      <c r="F91" s="335">
        <v>1</v>
      </c>
      <c r="G91" s="335">
        <v>10</v>
      </c>
    </row>
    <row r="92" spans="1:7" ht="15">
      <c r="A92" s="336" t="s">
        <v>277</v>
      </c>
      <c r="B92" s="334">
        <v>42208</v>
      </c>
      <c r="C92" s="333" t="s">
        <v>283</v>
      </c>
      <c r="D92" s="333">
        <v>312</v>
      </c>
      <c r="E92" s="335">
        <v>1</v>
      </c>
      <c r="F92" s="335" t="s">
        <v>279</v>
      </c>
      <c r="G92" s="335">
        <v>2</v>
      </c>
    </row>
    <row r="93" spans="1:7" ht="15">
      <c r="A93" s="336" t="s">
        <v>277</v>
      </c>
      <c r="B93" s="334">
        <v>42208</v>
      </c>
      <c r="C93" s="333" t="s">
        <v>284</v>
      </c>
      <c r="D93" s="333">
        <v>3120</v>
      </c>
      <c r="E93" s="335" t="s">
        <v>279</v>
      </c>
      <c r="F93" s="335" t="s">
        <v>279</v>
      </c>
      <c r="G93" s="335">
        <v>1</v>
      </c>
    </row>
    <row r="94" spans="1:7" ht="15">
      <c r="A94" s="336" t="s">
        <v>277</v>
      </c>
      <c r="B94" s="334">
        <v>42208</v>
      </c>
      <c r="C94" s="333" t="s">
        <v>285</v>
      </c>
      <c r="D94" s="333">
        <v>245</v>
      </c>
      <c r="E94" s="335" t="s">
        <v>279</v>
      </c>
      <c r="F94" s="335" t="s">
        <v>279</v>
      </c>
      <c r="G94" s="335">
        <v>5</v>
      </c>
    </row>
    <row r="95" spans="1:7" ht="15">
      <c r="A95" s="336" t="s">
        <v>277</v>
      </c>
      <c r="B95" s="334">
        <v>42208</v>
      </c>
      <c r="C95" s="333" t="s">
        <v>286</v>
      </c>
      <c r="D95" s="333">
        <v>183</v>
      </c>
      <c r="E95" s="335" t="s">
        <v>279</v>
      </c>
      <c r="F95" s="335">
        <v>3</v>
      </c>
      <c r="G95" s="335">
        <v>6</v>
      </c>
    </row>
    <row r="96" spans="1:7" ht="15">
      <c r="A96" s="336" t="s">
        <v>277</v>
      </c>
      <c r="B96" s="334">
        <v>42208</v>
      </c>
      <c r="C96" s="333" t="s">
        <v>287</v>
      </c>
      <c r="D96" s="333">
        <v>364</v>
      </c>
      <c r="E96" s="335">
        <v>1</v>
      </c>
      <c r="F96" s="335">
        <v>42</v>
      </c>
      <c r="G96" s="335">
        <v>145</v>
      </c>
    </row>
    <row r="97" spans="1:7" ht="15">
      <c r="A97" s="336" t="s">
        <v>277</v>
      </c>
      <c r="B97" s="334">
        <v>42208</v>
      </c>
      <c r="C97" s="333" t="s">
        <v>288</v>
      </c>
      <c r="D97" s="333">
        <v>387</v>
      </c>
      <c r="E97" s="335">
        <v>3</v>
      </c>
      <c r="F97" s="335" t="s">
        <v>279</v>
      </c>
      <c r="G97" s="335" t="s">
        <v>279</v>
      </c>
    </row>
    <row r="98" spans="1:7" ht="15">
      <c r="A98" s="336" t="s">
        <v>277</v>
      </c>
      <c r="B98" s="334">
        <v>42208</v>
      </c>
      <c r="C98" s="333" t="s">
        <v>289</v>
      </c>
      <c r="D98" s="333">
        <v>390</v>
      </c>
      <c r="E98" s="335" t="s">
        <v>279</v>
      </c>
      <c r="F98" s="335">
        <v>1</v>
      </c>
      <c r="G98" s="335" t="s">
        <v>279</v>
      </c>
    </row>
    <row r="99" spans="1:7" ht="15">
      <c r="A99" s="336" t="s">
        <v>277</v>
      </c>
      <c r="B99" s="334">
        <v>42208</v>
      </c>
      <c r="C99" s="333" t="s">
        <v>290</v>
      </c>
      <c r="D99" s="333">
        <v>457</v>
      </c>
      <c r="E99" s="335">
        <v>1</v>
      </c>
      <c r="F99" s="335" t="s">
        <v>279</v>
      </c>
      <c r="G99" s="335" t="s">
        <v>279</v>
      </c>
    </row>
    <row r="100" spans="1:7" ht="15">
      <c r="A100" s="336" t="s">
        <v>277</v>
      </c>
      <c r="B100" s="334">
        <v>42208</v>
      </c>
      <c r="C100" s="333" t="s">
        <v>291</v>
      </c>
      <c r="D100" s="333">
        <v>450</v>
      </c>
      <c r="E100" s="335">
        <v>3</v>
      </c>
      <c r="F100" s="335">
        <v>1</v>
      </c>
      <c r="G100" s="335">
        <v>1</v>
      </c>
    </row>
    <row r="101" spans="1:7" ht="15">
      <c r="A101" s="336" t="s">
        <v>277</v>
      </c>
      <c r="B101" s="334">
        <v>42208</v>
      </c>
      <c r="C101" s="333" t="s">
        <v>292</v>
      </c>
      <c r="D101" s="333">
        <v>421</v>
      </c>
      <c r="E101" s="335" t="s">
        <v>279</v>
      </c>
      <c r="F101" s="335">
        <v>1</v>
      </c>
      <c r="G101" s="335" t="s">
        <v>279</v>
      </c>
    </row>
    <row r="102" spans="1:7" ht="15">
      <c r="A102" s="336" t="s">
        <v>277</v>
      </c>
      <c r="B102" s="334">
        <v>42208</v>
      </c>
      <c r="C102" s="333" t="s">
        <v>293</v>
      </c>
      <c r="D102" s="333">
        <v>400</v>
      </c>
      <c r="E102" s="335" t="s">
        <v>279</v>
      </c>
      <c r="F102" s="335" t="s">
        <v>279</v>
      </c>
      <c r="G102" s="335">
        <v>2</v>
      </c>
    </row>
    <row r="103" spans="1:7" ht="15">
      <c r="A103" s="336" t="s">
        <v>277</v>
      </c>
      <c r="B103" s="334">
        <v>42208</v>
      </c>
      <c r="C103" s="333" t="s">
        <v>294</v>
      </c>
      <c r="D103" s="333">
        <v>719</v>
      </c>
      <c r="E103" s="335">
        <v>1</v>
      </c>
      <c r="F103" s="335" t="s">
        <v>279</v>
      </c>
      <c r="G103" s="335" t="s">
        <v>279</v>
      </c>
    </row>
    <row r="104" spans="1:7" ht="15">
      <c r="A104" s="336" t="s">
        <v>277</v>
      </c>
      <c r="B104" s="334">
        <v>42208</v>
      </c>
      <c r="C104" s="333" t="s">
        <v>295</v>
      </c>
      <c r="D104" s="333">
        <v>724</v>
      </c>
      <c r="E104" s="335">
        <v>1</v>
      </c>
      <c r="F104" s="335" t="s">
        <v>279</v>
      </c>
      <c r="G104" s="335" t="s">
        <v>279</v>
      </c>
    </row>
    <row r="105" spans="1:7" ht="15">
      <c r="A105" s="336" t="s">
        <v>277</v>
      </c>
      <c r="B105" s="334">
        <v>42208</v>
      </c>
      <c r="C105" s="333" t="s">
        <v>296</v>
      </c>
      <c r="D105" s="333">
        <v>611</v>
      </c>
      <c r="E105" s="335">
        <v>1</v>
      </c>
      <c r="F105" s="335" t="s">
        <v>279</v>
      </c>
      <c r="G105" s="335" t="s">
        <v>279</v>
      </c>
    </row>
    <row r="106" spans="1:7" ht="15">
      <c r="A106" s="336" t="s">
        <v>277</v>
      </c>
      <c r="B106" s="334">
        <v>42208</v>
      </c>
      <c r="C106" s="333" t="s">
        <v>297</v>
      </c>
      <c r="D106" s="333">
        <v>620</v>
      </c>
      <c r="E106" s="335" t="s">
        <v>279</v>
      </c>
      <c r="F106" s="335" t="s">
        <v>279</v>
      </c>
      <c r="G106" s="335">
        <v>2</v>
      </c>
    </row>
    <row r="107" spans="1:7" ht="15">
      <c r="A107" s="336" t="s">
        <v>277</v>
      </c>
      <c r="B107" s="334">
        <v>42208</v>
      </c>
      <c r="C107" s="333" t="s">
        <v>298</v>
      </c>
      <c r="D107" s="333">
        <v>618</v>
      </c>
      <c r="E107" s="335">
        <v>2</v>
      </c>
      <c r="F107" s="335">
        <v>3</v>
      </c>
      <c r="G107" s="335">
        <v>9</v>
      </c>
    </row>
    <row r="108" spans="1:7" ht="15">
      <c r="A108" s="336" t="s">
        <v>277</v>
      </c>
      <c r="B108" s="334">
        <v>42208</v>
      </c>
      <c r="C108" s="333" t="s">
        <v>299</v>
      </c>
      <c r="D108" s="333">
        <v>619</v>
      </c>
      <c r="E108" s="335">
        <v>2</v>
      </c>
      <c r="F108" s="335" t="s">
        <v>279</v>
      </c>
      <c r="G108" s="335" t="s">
        <v>279</v>
      </c>
    </row>
    <row r="109" spans="1:7" ht="15">
      <c r="A109" s="336" t="s">
        <v>277</v>
      </c>
      <c r="B109" s="334">
        <v>42208</v>
      </c>
      <c r="C109" s="333" t="s">
        <v>300</v>
      </c>
      <c r="D109" s="333">
        <v>623</v>
      </c>
      <c r="E109" s="335">
        <v>6</v>
      </c>
      <c r="F109" s="335" t="s">
        <v>279</v>
      </c>
      <c r="G109" s="335">
        <v>1</v>
      </c>
    </row>
    <row r="110" spans="1:7" ht="15">
      <c r="A110" s="336" t="s">
        <v>277</v>
      </c>
      <c r="B110" s="334">
        <v>42208</v>
      </c>
      <c r="C110" s="333" t="s">
        <v>301</v>
      </c>
      <c r="D110" s="333">
        <v>617</v>
      </c>
      <c r="E110" s="335">
        <v>2</v>
      </c>
      <c r="F110" s="335" t="s">
        <v>279</v>
      </c>
      <c r="G110" s="335" t="s">
        <v>279</v>
      </c>
    </row>
    <row r="111" spans="1:7" ht="15">
      <c r="A111" s="336" t="s">
        <v>277</v>
      </c>
      <c r="B111" s="334">
        <v>42208</v>
      </c>
      <c r="C111" s="333" t="s">
        <v>302</v>
      </c>
      <c r="D111" s="333">
        <v>847</v>
      </c>
      <c r="E111" s="335">
        <v>1</v>
      </c>
      <c r="F111" s="335" t="s">
        <v>279</v>
      </c>
      <c r="G111" s="335" t="s">
        <v>279</v>
      </c>
    </row>
    <row r="112" spans="1:7" ht="15">
      <c r="A112" s="336" t="s">
        <v>277</v>
      </c>
      <c r="B112" s="334">
        <v>42208</v>
      </c>
      <c r="C112" s="333" t="s">
        <v>303</v>
      </c>
      <c r="D112" s="333">
        <v>822</v>
      </c>
      <c r="E112" s="335">
        <v>4</v>
      </c>
      <c r="F112" s="335" t="s">
        <v>279</v>
      </c>
      <c r="G112" s="335" t="s">
        <v>279</v>
      </c>
    </row>
    <row r="113" spans="1:7" ht="15">
      <c r="A113" s="336" t="s">
        <v>277</v>
      </c>
      <c r="B113" s="334">
        <v>42208</v>
      </c>
      <c r="C113" s="333" t="s">
        <v>304</v>
      </c>
      <c r="D113" s="333">
        <v>807</v>
      </c>
      <c r="E113" s="335">
        <v>1795</v>
      </c>
      <c r="F113" s="335">
        <v>12</v>
      </c>
      <c r="G113" s="335">
        <v>120</v>
      </c>
    </row>
    <row r="114" spans="1:7" ht="15">
      <c r="A114" s="336" t="s">
        <v>277</v>
      </c>
      <c r="B114" s="334">
        <v>42208</v>
      </c>
      <c r="C114" s="333" t="s">
        <v>305</v>
      </c>
      <c r="D114" s="333">
        <v>9813</v>
      </c>
      <c r="E114" s="335" t="s">
        <v>279</v>
      </c>
      <c r="F114" s="335" t="s">
        <v>279</v>
      </c>
      <c r="G114" s="335">
        <v>1</v>
      </c>
    </row>
    <row r="115" spans="1:7" ht="15">
      <c r="A115" s="336" t="s">
        <v>277</v>
      </c>
      <c r="B115" s="334">
        <v>42208</v>
      </c>
      <c r="C115" s="333" t="s">
        <v>306</v>
      </c>
      <c r="D115" s="333">
        <v>3202</v>
      </c>
      <c r="E115" s="335">
        <v>3</v>
      </c>
      <c r="F115" s="335" t="s">
        <v>279</v>
      </c>
      <c r="G115" s="335">
        <v>3</v>
      </c>
    </row>
    <row r="116" spans="1:7" ht="15">
      <c r="A116" s="336" t="s">
        <v>277</v>
      </c>
      <c r="B116" s="334">
        <v>42208</v>
      </c>
      <c r="C116" s="333" t="s">
        <v>307</v>
      </c>
      <c r="D116" s="333">
        <v>20537</v>
      </c>
      <c r="E116" s="335" t="s">
        <v>279</v>
      </c>
      <c r="F116" s="335" t="s">
        <v>279</v>
      </c>
      <c r="G116" s="335">
        <v>2</v>
      </c>
    </row>
    <row r="117" spans="1:7" ht="15">
      <c r="A117" s="336" t="s">
        <v>277</v>
      </c>
      <c r="B117" s="334">
        <v>42208</v>
      </c>
      <c r="C117" s="333" t="s">
        <v>308</v>
      </c>
      <c r="D117" s="333">
        <v>783</v>
      </c>
      <c r="E117" s="335" t="s">
        <v>279</v>
      </c>
      <c r="F117" s="335" t="s">
        <v>279</v>
      </c>
      <c r="G117" s="335">
        <v>1</v>
      </c>
    </row>
    <row r="118" spans="1:7" ht="15">
      <c r="A118" s="336" t="s">
        <v>277</v>
      </c>
      <c r="B118" s="334">
        <v>42208</v>
      </c>
      <c r="C118" s="333" t="s">
        <v>309</v>
      </c>
      <c r="D118" s="333">
        <v>801</v>
      </c>
      <c r="E118" s="335">
        <v>1</v>
      </c>
      <c r="F118" s="335" t="s">
        <v>279</v>
      </c>
      <c r="G118" s="335">
        <v>12</v>
      </c>
    </row>
    <row r="119" spans="1:7" ht="15">
      <c r="A119" s="336" t="s">
        <v>277</v>
      </c>
      <c r="B119" s="334">
        <v>42208</v>
      </c>
      <c r="C119" s="333" t="s">
        <v>310</v>
      </c>
      <c r="D119" s="333">
        <v>837</v>
      </c>
      <c r="E119" s="335">
        <v>1</v>
      </c>
      <c r="F119" s="335" t="s">
        <v>279</v>
      </c>
      <c r="G119" s="335" t="s">
        <v>279</v>
      </c>
    </row>
    <row r="120" spans="1:7" ht="15">
      <c r="A120" s="336" t="s">
        <v>277</v>
      </c>
      <c r="B120" s="334">
        <v>42208</v>
      </c>
      <c r="C120" s="333" t="s">
        <v>311</v>
      </c>
      <c r="D120" s="333">
        <v>753</v>
      </c>
      <c r="E120" s="335">
        <v>4</v>
      </c>
      <c r="F120" s="335" t="s">
        <v>279</v>
      </c>
      <c r="G120" s="335" t="s">
        <v>279</v>
      </c>
    </row>
    <row r="121" spans="1:7" ht="15">
      <c r="A121" s="336" t="s">
        <v>277</v>
      </c>
      <c r="B121" s="334">
        <v>42208</v>
      </c>
      <c r="C121" s="333" t="s">
        <v>312</v>
      </c>
      <c r="D121" s="333">
        <v>892</v>
      </c>
      <c r="E121" s="335">
        <v>2946</v>
      </c>
      <c r="F121" s="335">
        <v>2881</v>
      </c>
      <c r="G121" s="335">
        <v>736</v>
      </c>
    </row>
    <row r="122" spans="1:7" ht="15">
      <c r="A122" s="336" t="s">
        <v>277</v>
      </c>
      <c r="B122" s="334">
        <v>42208</v>
      </c>
      <c r="C122" s="333" t="s">
        <v>313</v>
      </c>
      <c r="D122" s="333">
        <v>3206</v>
      </c>
      <c r="E122" s="335" t="s">
        <v>314</v>
      </c>
      <c r="F122" s="335" t="s">
        <v>279</v>
      </c>
      <c r="G122" s="335" t="s">
        <v>279</v>
      </c>
    </row>
    <row r="123" spans="1:7" ht="15">
      <c r="A123" s="336" t="s">
        <v>277</v>
      </c>
      <c r="B123" s="334">
        <v>42208</v>
      </c>
      <c r="C123" s="333" t="s">
        <v>315</v>
      </c>
      <c r="D123" s="333">
        <v>3170</v>
      </c>
      <c r="E123" s="335" t="s">
        <v>314</v>
      </c>
      <c r="F123" s="335" t="s">
        <v>279</v>
      </c>
      <c r="G123" s="335" t="s">
        <v>279</v>
      </c>
    </row>
    <row r="124" spans="1:7" ht="15">
      <c r="A124" s="336" t="s">
        <v>277</v>
      </c>
      <c r="B124" s="334">
        <v>42208</v>
      </c>
      <c r="C124" s="333" t="s">
        <v>316</v>
      </c>
      <c r="D124" s="333">
        <v>880</v>
      </c>
      <c r="E124" s="335">
        <v>432</v>
      </c>
      <c r="F124" s="335" t="s">
        <v>279</v>
      </c>
      <c r="G124" s="335">
        <v>2</v>
      </c>
    </row>
    <row r="125" spans="1:7" ht="15">
      <c r="A125" s="336" t="s">
        <v>277</v>
      </c>
      <c r="B125" s="334">
        <v>42208</v>
      </c>
      <c r="C125" s="333" t="s">
        <v>317</v>
      </c>
      <c r="D125" s="333">
        <v>1043</v>
      </c>
      <c r="E125" s="335">
        <v>1</v>
      </c>
      <c r="F125" s="335" t="s">
        <v>279</v>
      </c>
      <c r="G125" s="335">
        <v>1</v>
      </c>
    </row>
    <row r="126" spans="1:7" ht="15">
      <c r="A126" s="336" t="s">
        <v>277</v>
      </c>
      <c r="B126" s="334">
        <v>42208</v>
      </c>
      <c r="C126" s="333" t="s">
        <v>318</v>
      </c>
      <c r="D126" s="333">
        <v>1044</v>
      </c>
      <c r="E126" s="335">
        <v>7</v>
      </c>
      <c r="F126" s="335">
        <v>3</v>
      </c>
      <c r="G126" s="335" t="s">
        <v>279</v>
      </c>
    </row>
    <row r="127" spans="1:7" ht="15">
      <c r="A127" s="336" t="s">
        <v>277</v>
      </c>
      <c r="B127" s="334">
        <v>42208</v>
      </c>
      <c r="C127" s="333" t="s">
        <v>319</v>
      </c>
      <c r="D127" s="333">
        <v>1028</v>
      </c>
      <c r="E127" s="335">
        <v>14</v>
      </c>
      <c r="F127" s="335">
        <v>17</v>
      </c>
      <c r="G127" s="335">
        <v>20</v>
      </c>
    </row>
    <row r="128" spans="1:7" ht="15">
      <c r="A128" s="336" t="s">
        <v>277</v>
      </c>
      <c r="B128" s="334">
        <v>42208</v>
      </c>
      <c r="C128" s="333" t="s">
        <v>320</v>
      </c>
      <c r="D128" s="333">
        <v>978</v>
      </c>
      <c r="E128" s="335">
        <v>768</v>
      </c>
      <c r="F128" s="335">
        <v>57</v>
      </c>
      <c r="G128" s="335">
        <v>176</v>
      </c>
    </row>
    <row r="129" spans="1:7" ht="15">
      <c r="A129" s="336" t="s">
        <v>277</v>
      </c>
      <c r="B129" s="334">
        <v>42208</v>
      </c>
      <c r="C129" s="333" t="s">
        <v>321</v>
      </c>
      <c r="D129" s="333">
        <v>1004</v>
      </c>
      <c r="E129" s="335">
        <v>3</v>
      </c>
      <c r="F129" s="335" t="s">
        <v>279</v>
      </c>
      <c r="G129" s="335" t="s">
        <v>279</v>
      </c>
    </row>
    <row r="130" spans="1:7" ht="15">
      <c r="A130" s="336" t="s">
        <v>277</v>
      </c>
      <c r="B130" s="334">
        <v>42208</v>
      </c>
      <c r="C130" s="333" t="s">
        <v>322</v>
      </c>
      <c r="D130" s="333">
        <v>19280</v>
      </c>
      <c r="E130" s="335">
        <v>640</v>
      </c>
      <c r="F130" s="335">
        <v>1</v>
      </c>
      <c r="G130" s="335">
        <v>1</v>
      </c>
    </row>
    <row r="131" spans="1:7" ht="15">
      <c r="A131" s="336" t="s">
        <v>277</v>
      </c>
      <c r="B131" s="334">
        <v>42208</v>
      </c>
      <c r="C131" s="333" t="s">
        <v>323</v>
      </c>
      <c r="D131" s="333">
        <v>928</v>
      </c>
      <c r="E131" s="335">
        <v>13</v>
      </c>
      <c r="F131" s="335" t="s">
        <v>279</v>
      </c>
      <c r="G131" s="335" t="s">
        <v>279</v>
      </c>
    </row>
    <row r="132" spans="1:7" ht="15">
      <c r="A132" s="336" t="s">
        <v>277</v>
      </c>
      <c r="B132" s="334">
        <v>42208</v>
      </c>
      <c r="C132" s="333" t="s">
        <v>324</v>
      </c>
      <c r="D132" s="333">
        <v>912</v>
      </c>
      <c r="E132" s="335">
        <v>4</v>
      </c>
      <c r="F132" s="335" t="s">
        <v>279</v>
      </c>
      <c r="G132" s="335" t="s">
        <v>279</v>
      </c>
    </row>
    <row r="133" spans="1:7" ht="15">
      <c r="A133" s="336" t="s">
        <v>277</v>
      </c>
      <c r="B133" s="334">
        <v>42208</v>
      </c>
      <c r="C133" s="333" t="s">
        <v>325</v>
      </c>
      <c r="D133" s="333">
        <v>933</v>
      </c>
      <c r="E133" s="335">
        <v>864</v>
      </c>
      <c r="F133" s="335">
        <v>42</v>
      </c>
      <c r="G133" s="335">
        <v>20</v>
      </c>
    </row>
    <row r="134" spans="1:7" ht="15">
      <c r="A134" s="336" t="s">
        <v>277</v>
      </c>
      <c r="B134" s="334">
        <v>42208</v>
      </c>
      <c r="C134" s="333" t="s">
        <v>326</v>
      </c>
      <c r="D134" s="333">
        <v>1074</v>
      </c>
      <c r="E134" s="335">
        <v>2</v>
      </c>
      <c r="F134" s="335">
        <v>1</v>
      </c>
      <c r="G134" s="335">
        <v>1</v>
      </c>
    </row>
    <row r="135" spans="1:7" ht="15">
      <c r="A135" s="336" t="s">
        <v>277</v>
      </c>
      <c r="B135" s="334">
        <v>42208</v>
      </c>
      <c r="C135" s="333" t="s">
        <v>327</v>
      </c>
      <c r="D135" s="333">
        <v>1056</v>
      </c>
      <c r="E135" s="335">
        <v>1</v>
      </c>
      <c r="F135" s="335" t="s">
        <v>279</v>
      </c>
      <c r="G135" s="335" t="s">
        <v>279</v>
      </c>
    </row>
    <row r="136" spans="1:7" ht="15">
      <c r="A136" s="336" t="s">
        <v>277</v>
      </c>
      <c r="B136" s="334">
        <v>42208</v>
      </c>
      <c r="C136" s="333" t="s">
        <v>328</v>
      </c>
      <c r="D136" s="333">
        <v>1064</v>
      </c>
      <c r="E136" s="335">
        <v>4</v>
      </c>
      <c r="F136" s="335">
        <v>1</v>
      </c>
      <c r="G136" s="335">
        <v>3</v>
      </c>
    </row>
    <row r="137" spans="1:7" ht="15">
      <c r="A137" s="336" t="s">
        <v>277</v>
      </c>
      <c r="B137" s="334">
        <v>42208</v>
      </c>
      <c r="C137" s="333" t="s">
        <v>329</v>
      </c>
      <c r="D137" s="333">
        <v>3159</v>
      </c>
      <c r="E137" s="335" t="s">
        <v>314</v>
      </c>
      <c r="F137" s="335" t="s">
        <v>279</v>
      </c>
      <c r="G137" s="335" t="s">
        <v>314</v>
      </c>
    </row>
    <row r="138" spans="1:7" ht="15">
      <c r="A138" s="336" t="s">
        <v>277</v>
      </c>
      <c r="B138" s="334">
        <v>42208</v>
      </c>
      <c r="C138" s="333" t="s">
        <v>330</v>
      </c>
      <c r="D138" s="333">
        <v>3110</v>
      </c>
      <c r="E138" s="335" t="s">
        <v>314</v>
      </c>
      <c r="F138" s="335" t="s">
        <v>279</v>
      </c>
      <c r="G138" s="335" t="s">
        <v>279</v>
      </c>
    </row>
    <row r="139" spans="1:7" ht="15">
      <c r="A139" s="336" t="s">
        <v>277</v>
      </c>
      <c r="B139" s="334">
        <v>42208</v>
      </c>
      <c r="C139" s="333" t="s">
        <v>331</v>
      </c>
      <c r="D139" s="333">
        <v>1077</v>
      </c>
      <c r="E139" s="335" t="s">
        <v>314</v>
      </c>
      <c r="F139" s="335" t="s">
        <v>314</v>
      </c>
      <c r="G139" s="335" t="s">
        <v>314</v>
      </c>
    </row>
    <row r="140" spans="1:7" ht="15">
      <c r="A140" s="336" t="s">
        <v>277</v>
      </c>
      <c r="B140" s="334">
        <v>42208</v>
      </c>
      <c r="C140" s="333" t="s">
        <v>332</v>
      </c>
      <c r="D140" s="333">
        <v>1087</v>
      </c>
      <c r="E140" s="335" t="s">
        <v>314</v>
      </c>
      <c r="F140" s="335" t="s">
        <v>314</v>
      </c>
      <c r="G140" s="335" t="s">
        <v>279</v>
      </c>
    </row>
    <row r="141" spans="4:5" ht="15">
      <c r="D141" s="107"/>
      <c r="E141" s="47"/>
    </row>
    <row r="142" spans="4:5" ht="15">
      <c r="D142" s="107"/>
      <c r="E142" s="47"/>
    </row>
    <row r="143" spans="4:5" ht="15">
      <c r="D143" s="107"/>
      <c r="E143" s="47"/>
    </row>
    <row r="144" spans="4:5" ht="15">
      <c r="D144" s="107"/>
      <c r="E144" s="47"/>
    </row>
    <row r="145" spans="4:5" ht="15">
      <c r="D145" s="107"/>
      <c r="E145" s="47"/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B7" sqref="B7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272" t="s">
        <v>204</v>
      </c>
      <c r="B1" s="273"/>
      <c r="C1" s="108"/>
      <c r="D1" s="108"/>
      <c r="E1" s="108"/>
      <c r="F1" s="108"/>
      <c r="G1" s="108"/>
      <c r="H1" s="108"/>
      <c r="I1" s="109" t="s">
        <v>205</v>
      </c>
      <c r="J1" s="272" t="s">
        <v>204</v>
      </c>
      <c r="K1" s="273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95</v>
      </c>
      <c r="B4" s="117" t="s">
        <v>95</v>
      </c>
      <c r="C4" s="117" t="s">
        <v>95</v>
      </c>
      <c r="D4" s="117" t="s">
        <v>95</v>
      </c>
      <c r="E4" s="118" t="s">
        <v>95</v>
      </c>
      <c r="F4" s="119" t="s">
        <v>95</v>
      </c>
      <c r="G4" s="118" t="s">
        <v>95</v>
      </c>
      <c r="H4" s="119" t="s">
        <v>95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112</v>
      </c>
      <c r="D5" s="123" t="s">
        <v>114</v>
      </c>
      <c r="E5" s="122" t="s">
        <v>99</v>
      </c>
      <c r="F5" s="124" t="s">
        <v>100</v>
      </c>
      <c r="G5" s="122" t="s">
        <v>101</v>
      </c>
      <c r="H5" s="124" t="s">
        <v>102</v>
      </c>
      <c r="J5" s="274" t="s">
        <v>142</v>
      </c>
      <c r="K5" s="275"/>
      <c r="L5" s="275"/>
      <c r="M5" s="275"/>
      <c r="N5" s="275"/>
      <c r="O5" s="275"/>
      <c r="P5" s="276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06820350</v>
      </c>
      <c r="B6" s="128" t="str">
        <f>'[1]3-fiche envoi IRSTEA'!C23</f>
        <v>VALENCIZE</v>
      </c>
      <c r="C6" s="128" t="str">
        <f>'[1]3-fiche envoi IRSTEA'!D23</f>
        <v>VALENCIZE A CHAVANAY 2</v>
      </c>
      <c r="D6" s="129">
        <f>'[1]3-fiche envoi IRSTEA'!D39</f>
        <v>42208</v>
      </c>
      <c r="E6" s="130">
        <f>'[1]3-fiche envoi IRSTEA'!K24</f>
        <v>835321</v>
      </c>
      <c r="F6" s="130">
        <f>'[1]3-fiche envoi IRSTEA'!L24</f>
        <v>6480742</v>
      </c>
      <c r="G6" s="130">
        <f>'[1]3-fiche envoi IRSTEA'!M24</f>
        <v>835400</v>
      </c>
      <c r="H6" s="131">
        <f>'[1]3-fiche envoi IRSTEA'!N24</f>
        <v>6480790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126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144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0" t="s">
        <v>208</v>
      </c>
      <c r="F10" s="277"/>
      <c r="G10" s="261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2"/>
      <c r="F11" s="278"/>
      <c r="G11" s="263"/>
      <c r="H11" s="120"/>
      <c r="I11" s="120"/>
      <c r="J11" s="153" t="s">
        <v>149</v>
      </c>
      <c r="K11" s="154" t="s">
        <v>150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95</v>
      </c>
      <c r="B12" s="157" t="s">
        <v>211</v>
      </c>
      <c r="C12" s="158">
        <f>'[1]3-fiche envoi IRSTEA'!O23</f>
        <v>6</v>
      </c>
      <c r="D12" s="120"/>
      <c r="E12" s="262"/>
      <c r="F12" s="278"/>
      <c r="G12" s="263"/>
      <c r="H12" s="120"/>
      <c r="I12" s="120"/>
      <c r="J12" s="153" t="s">
        <v>153</v>
      </c>
      <c r="K12" s="154" t="s">
        <v>154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95</v>
      </c>
      <c r="B13" s="160" t="s">
        <v>212</v>
      </c>
      <c r="C13" s="161">
        <f>'[1]3-fiche envoi IRSTEA'!P23</f>
        <v>98.3</v>
      </c>
      <c r="D13" s="120"/>
      <c r="E13" s="262"/>
      <c r="F13" s="278"/>
      <c r="G13" s="263"/>
      <c r="H13" s="120"/>
      <c r="I13" s="120"/>
      <c r="J13" s="153" t="s">
        <v>157</v>
      </c>
      <c r="K13" s="154" t="s">
        <v>158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95</v>
      </c>
      <c r="B14" s="160" t="s">
        <v>213</v>
      </c>
      <c r="C14" s="161">
        <f>'[1]3-fiche envoi IRSTEA'!E39</f>
        <v>4.6</v>
      </c>
      <c r="D14" s="120"/>
      <c r="E14" s="264"/>
      <c r="F14" s="279"/>
      <c r="G14" s="265"/>
      <c r="H14" s="120"/>
      <c r="I14" s="120"/>
      <c r="J14" s="153" t="s">
        <v>161</v>
      </c>
      <c r="K14" s="154" t="s">
        <v>162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452.17999999999995</v>
      </c>
      <c r="D15" s="120"/>
      <c r="E15" s="164"/>
      <c r="F15" s="164"/>
      <c r="G15" s="164"/>
      <c r="H15" s="120"/>
      <c r="I15" s="120"/>
      <c r="J15" s="165" t="s">
        <v>165</v>
      </c>
      <c r="K15" s="166" t="s">
        <v>166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22.608999999999998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95</v>
      </c>
      <c r="L17" s="176" t="s">
        <v>95</v>
      </c>
      <c r="M17" s="176" t="s">
        <v>95</v>
      </c>
      <c r="N17" s="177" t="s">
        <v>125</v>
      </c>
      <c r="O17" s="177" t="s">
        <v>125</v>
      </c>
      <c r="P17" s="177" t="s">
        <v>125</v>
      </c>
      <c r="Q17" s="177" t="s">
        <v>125</v>
      </c>
      <c r="R17" s="177" t="s">
        <v>125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126</v>
      </c>
      <c r="L18" s="180" t="s">
        <v>144</v>
      </c>
      <c r="M18" s="180" t="s">
        <v>209</v>
      </c>
      <c r="N18" s="180" t="s">
        <v>149</v>
      </c>
      <c r="O18" s="180" t="s">
        <v>153</v>
      </c>
      <c r="P18" s="180" t="s">
        <v>157</v>
      </c>
      <c r="Q18" s="180" t="s">
        <v>161</v>
      </c>
      <c r="R18" s="181" t="s">
        <v>165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169</v>
      </c>
      <c r="K19" s="183" t="str">
        <f>'[1]3-fiche envoi IRSTEA'!D66</f>
        <v>S3</v>
      </c>
      <c r="L19" s="184" t="str">
        <f>'[1]3-fiche envoi IRSTEA'!E66</f>
        <v>N1</v>
      </c>
      <c r="M19" s="184" t="str">
        <f>'[1]3-fiche envoi IRSTEA'!F66</f>
        <v>PhA</v>
      </c>
      <c r="N19" s="185">
        <f>'[1]3-fiche envoi IRSTEA'!G66</f>
        <v>35</v>
      </c>
      <c r="O19" s="185">
        <f>'[1]3-fiche envoi IRSTEA'!H66</f>
        <v>0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170</v>
      </c>
      <c r="K20" s="189" t="str">
        <f>'[1]3-fiche envoi IRSTEA'!D67</f>
        <v>S28</v>
      </c>
      <c r="L20" s="190" t="str">
        <f>'[1]3-fiche envoi IRSTEA'!E67</f>
        <v>N1</v>
      </c>
      <c r="M20" s="190" t="str">
        <f>'[1]3-fiche envoi IRSTEA'!F67</f>
        <v>PhA</v>
      </c>
      <c r="N20" s="191">
        <f>'[1]3-fiche envoi IRSTEA'!G67</f>
        <v>10</v>
      </c>
      <c r="O20" s="191">
        <f>'[1]3-fiche envoi IRSTEA'!H67</f>
        <v>0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171</v>
      </c>
      <c r="K21" s="189" t="str">
        <f>'[1]3-fiche envoi IRSTEA'!D68</f>
        <v>S9</v>
      </c>
      <c r="L21" s="190" t="str">
        <f>'[1]3-fiche envoi IRSTEA'!E68</f>
        <v>N3</v>
      </c>
      <c r="M21" s="190" t="str">
        <f>'[1]3-fiche envoi IRSTEA'!F68</f>
        <v>PhA</v>
      </c>
      <c r="N21" s="191">
        <f>'[1]3-fiche envoi IRSTEA'!G68</f>
        <v>10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172</v>
      </c>
      <c r="K22" s="189" t="str">
        <f>'[1]3-fiche envoi IRSTEA'!D69</f>
        <v>S18</v>
      </c>
      <c r="L22" s="190" t="str">
        <f>'[1]3-fiche envoi IRSTEA'!E69</f>
        <v>N5</v>
      </c>
      <c r="M22" s="190" t="str">
        <f>'[1]3-fiche envoi IRSTEA'!F69</f>
        <v>PhA</v>
      </c>
      <c r="N22" s="191">
        <f>'[1]3-fiche envoi IRSTEA'!G69</f>
        <v>5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280" t="s">
        <v>32</v>
      </c>
      <c r="B23" s="281"/>
      <c r="C23" s="149" t="s">
        <v>217</v>
      </c>
      <c r="D23" s="149"/>
      <c r="E23" s="149"/>
      <c r="F23" s="195"/>
      <c r="J23" s="188" t="s">
        <v>173</v>
      </c>
      <c r="K23" s="189" t="str">
        <f>'[1]3-fiche envoi IRSTEA'!D70</f>
        <v>S24</v>
      </c>
      <c r="L23" s="190" t="str">
        <f>'[1]3-fiche envoi IRSTEA'!E70</f>
        <v>N3</v>
      </c>
      <c r="M23" s="190" t="str">
        <f>'[1]3-fiche envoi IRSTEA'!F70</f>
        <v>PhB</v>
      </c>
      <c r="N23" s="191">
        <f>'[1]3-fiche envoi IRSTEA'!G70</f>
        <v>10</v>
      </c>
      <c r="O23" s="191">
        <f>'[1]3-fiche envoi IRSTEA'!H70</f>
        <v>0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282" t="s">
        <v>39</v>
      </c>
      <c r="B24" s="283"/>
      <c r="C24" s="154" t="s">
        <v>40</v>
      </c>
      <c r="D24" s="154"/>
      <c r="E24" s="154"/>
      <c r="F24" s="197"/>
      <c r="J24" s="188" t="s">
        <v>174</v>
      </c>
      <c r="K24" s="189" t="str">
        <f>'[1]3-fiche envoi IRSTEA'!D71</f>
        <v>S30</v>
      </c>
      <c r="L24" s="190" t="str">
        <f>'[1]3-fiche envoi IRSTEA'!E71</f>
        <v>N3</v>
      </c>
      <c r="M24" s="190" t="str">
        <f>'[1]3-fiche envoi IRSTEA'!F71</f>
        <v>PhB</v>
      </c>
      <c r="N24" s="191">
        <f>'[1]3-fiche envoi IRSTEA'!G71</f>
        <v>5</v>
      </c>
      <c r="O24" s="191">
        <f>'[1]3-fiche envoi IRSTEA'!H71</f>
        <v>0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282" t="s">
        <v>44</v>
      </c>
      <c r="B25" s="283"/>
      <c r="C25" s="154" t="s">
        <v>218</v>
      </c>
      <c r="D25" s="154"/>
      <c r="E25" s="154"/>
      <c r="F25" s="197"/>
      <c r="J25" s="188" t="s">
        <v>175</v>
      </c>
      <c r="K25" s="189" t="str">
        <f>'[1]3-fiche envoi IRSTEA'!D72</f>
        <v>S25</v>
      </c>
      <c r="L25" s="190" t="str">
        <f>'[1]3-fiche envoi IRSTEA'!E72</f>
        <v>N3</v>
      </c>
      <c r="M25" s="190" t="str">
        <f>'[1]3-fiche envoi IRSTEA'!F72</f>
        <v>PhB</v>
      </c>
      <c r="N25" s="191">
        <f>'[1]3-fiche envoi IRSTEA'!G72</f>
        <v>5</v>
      </c>
      <c r="O25" s="191">
        <f>'[1]3-fiche envoi IRSTEA'!H72</f>
        <v>0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282" t="s">
        <v>114</v>
      </c>
      <c r="B26" s="283"/>
      <c r="C26" s="154" t="s">
        <v>219</v>
      </c>
      <c r="D26" s="154"/>
      <c r="E26" s="154"/>
      <c r="F26" s="197"/>
      <c r="J26" s="188" t="s">
        <v>176</v>
      </c>
      <c r="K26" s="189" t="str">
        <f>'[1]3-fiche envoi IRSTEA'!D73</f>
        <v>S29</v>
      </c>
      <c r="L26" s="190" t="str">
        <f>'[1]3-fiche envoi IRSTEA'!E73</f>
        <v>N3</v>
      </c>
      <c r="M26" s="190" t="str">
        <f>'[1]3-fiche envoi IRSTEA'!F73</f>
        <v>PhB</v>
      </c>
      <c r="N26" s="191">
        <f>'[1]3-fiche envoi IRSTEA'!G73</f>
        <v>10</v>
      </c>
      <c r="O26" s="191">
        <f>'[1]3-fiche envoi IRSTEA'!H73</f>
        <v>0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282" t="s">
        <v>99</v>
      </c>
      <c r="B27" s="283"/>
      <c r="C27" s="138" t="s">
        <v>220</v>
      </c>
      <c r="D27" s="138"/>
      <c r="E27" s="138"/>
      <c r="F27" s="197"/>
      <c r="J27" s="188" t="s">
        <v>177</v>
      </c>
      <c r="K27" s="189" t="str">
        <f>'[1]3-fiche envoi IRSTEA'!D74</f>
        <v>S24</v>
      </c>
      <c r="L27" s="190" t="str">
        <f>'[1]3-fiche envoi IRSTEA'!E74</f>
        <v>N5</v>
      </c>
      <c r="M27" s="190" t="str">
        <f>'[1]3-fiche envoi IRSTEA'!F74</f>
        <v>PhC</v>
      </c>
      <c r="N27" s="191">
        <f>'[1]3-fiche envoi IRSTEA'!G74</f>
        <v>10</v>
      </c>
      <c r="O27" s="191">
        <f>'[1]3-fiche envoi IRSTEA'!H74</f>
        <v>0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282" t="s">
        <v>100</v>
      </c>
      <c r="B28" s="283"/>
      <c r="C28" s="138" t="s">
        <v>221</v>
      </c>
      <c r="D28" s="138"/>
      <c r="E28" s="138"/>
      <c r="F28" s="197"/>
      <c r="J28" s="188" t="s">
        <v>178</v>
      </c>
      <c r="K28" s="189" t="str">
        <f>'[1]3-fiche envoi IRSTEA'!D75</f>
        <v>S25</v>
      </c>
      <c r="L28" s="190" t="str">
        <f>'[1]3-fiche envoi IRSTEA'!E75</f>
        <v>N1</v>
      </c>
      <c r="M28" s="190" t="str">
        <f>'[1]3-fiche envoi IRSTEA'!F75</f>
        <v>PhC</v>
      </c>
      <c r="N28" s="191">
        <f>'[1]3-fiche envoi IRSTEA'!G75</f>
        <v>25</v>
      </c>
      <c r="O28" s="191">
        <f>'[1]3-fiche envoi IRSTEA'!H75</f>
        <v>0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282" t="s">
        <v>101</v>
      </c>
      <c r="B29" s="283"/>
      <c r="C29" s="138" t="s">
        <v>222</v>
      </c>
      <c r="D29" s="138"/>
      <c r="E29" s="138"/>
      <c r="F29" s="197"/>
      <c r="J29" s="188" t="s">
        <v>179</v>
      </c>
      <c r="K29" s="189" t="str">
        <f>'[1]3-fiche envoi IRSTEA'!D76</f>
        <v>S29</v>
      </c>
      <c r="L29" s="190" t="str">
        <f>'[1]3-fiche envoi IRSTEA'!E76</f>
        <v>N5</v>
      </c>
      <c r="M29" s="190" t="str">
        <f>'[1]3-fiche envoi IRSTEA'!F76</f>
        <v>PhC</v>
      </c>
      <c r="N29" s="191">
        <f>'[1]3-fiche envoi IRSTEA'!G76</f>
        <v>5</v>
      </c>
      <c r="O29" s="191">
        <f>'[1]3-fiche envoi IRSTEA'!H76</f>
        <v>0</v>
      </c>
      <c r="P29" s="191" t="str">
        <f>'[1]3-fiche envoi IRSTEA'!I76</f>
        <v>Stable</v>
      </c>
      <c r="Q29" s="192"/>
      <c r="R29" s="193"/>
    </row>
    <row r="30" spans="1:18" ht="14.25" customHeight="1">
      <c r="A30" s="282" t="s">
        <v>102</v>
      </c>
      <c r="B30" s="283"/>
      <c r="C30" s="138" t="s">
        <v>223</v>
      </c>
      <c r="D30" s="138"/>
      <c r="E30" s="138"/>
      <c r="F30" s="197"/>
      <c r="J30" s="198" t="s">
        <v>180</v>
      </c>
      <c r="K30" s="199" t="str">
        <f>'[1]3-fiche envoi IRSTEA'!D77</f>
        <v>S29</v>
      </c>
      <c r="L30" s="200" t="str">
        <f>'[1]3-fiche envoi IRSTEA'!E77</f>
        <v>N1</v>
      </c>
      <c r="M30" s="200" t="str">
        <f>'[1]3-fiche envoi IRSTEA'!F77</f>
        <v>PhC</v>
      </c>
      <c r="N30" s="201">
        <f>'[1]3-fiche envoi IRSTEA'!G77</f>
        <v>20</v>
      </c>
      <c r="O30" s="201">
        <f>'[1]3-fiche envoi IRSTEA'!H77</f>
        <v>1</v>
      </c>
      <c r="P30" s="201" t="str">
        <f>'[1]3-fiche envoi IRSTEA'!I77</f>
        <v>Stable</v>
      </c>
      <c r="Q30" s="202"/>
      <c r="R30" s="203"/>
    </row>
    <row r="31" spans="1:6" ht="14.25" customHeight="1">
      <c r="A31" s="282" t="s">
        <v>211</v>
      </c>
      <c r="B31" s="283"/>
      <c r="C31" s="138" t="s">
        <v>224</v>
      </c>
      <c r="D31" s="138"/>
      <c r="E31" s="142"/>
      <c r="F31" s="197"/>
    </row>
    <row r="32" spans="1:14" ht="14.25" customHeight="1">
      <c r="A32" s="282" t="s">
        <v>212</v>
      </c>
      <c r="B32" s="283"/>
      <c r="C32" s="138" t="s">
        <v>225</v>
      </c>
      <c r="D32" s="138"/>
      <c r="E32" s="154"/>
      <c r="F32" s="197"/>
      <c r="L32" s="138" t="s">
        <v>15</v>
      </c>
      <c r="M32" s="110"/>
      <c r="N32" s="113"/>
    </row>
    <row r="33" spans="1:15" ht="14.25" customHeight="1">
      <c r="A33" s="153" t="s">
        <v>213</v>
      </c>
      <c r="B33" s="196"/>
      <c r="C33" s="138" t="s">
        <v>226</v>
      </c>
      <c r="D33" s="154"/>
      <c r="E33" s="154"/>
      <c r="F33" s="197"/>
      <c r="L33" s="284" t="s">
        <v>147</v>
      </c>
      <c r="M33" s="285"/>
      <c r="N33" s="204" t="s">
        <v>127</v>
      </c>
      <c r="O33" s="204" t="s">
        <v>148</v>
      </c>
    </row>
    <row r="34" spans="1:15" ht="14.25" customHeight="1">
      <c r="A34" s="153" t="s">
        <v>214</v>
      </c>
      <c r="B34" s="196"/>
      <c r="C34" s="138" t="s">
        <v>227</v>
      </c>
      <c r="D34" s="154"/>
      <c r="E34" s="154"/>
      <c r="F34" s="197"/>
      <c r="L34" s="205" t="s">
        <v>151</v>
      </c>
      <c r="M34" s="206"/>
      <c r="N34" s="207" t="s">
        <v>37</v>
      </c>
      <c r="O34" s="207" t="s">
        <v>152</v>
      </c>
    </row>
    <row r="35" spans="1:15" ht="14.25" customHeight="1">
      <c r="A35" s="153" t="s">
        <v>215</v>
      </c>
      <c r="B35" s="196"/>
      <c r="C35" s="154" t="s">
        <v>228</v>
      </c>
      <c r="D35" s="154"/>
      <c r="E35" s="154"/>
      <c r="F35" s="197"/>
      <c r="L35" s="208" t="s">
        <v>155</v>
      </c>
      <c r="M35" s="209"/>
      <c r="N35" s="210" t="s">
        <v>12</v>
      </c>
      <c r="O35" s="210" t="s">
        <v>156</v>
      </c>
    </row>
    <row r="36" spans="1:15" ht="14.25" customHeight="1">
      <c r="A36" s="153" t="s">
        <v>229</v>
      </c>
      <c r="B36" s="196"/>
      <c r="C36" s="154" t="s">
        <v>230</v>
      </c>
      <c r="D36" s="154"/>
      <c r="E36" s="154"/>
      <c r="F36" s="197"/>
      <c r="L36" s="208" t="s">
        <v>159</v>
      </c>
      <c r="M36" s="209"/>
      <c r="N36" s="210" t="s">
        <v>20</v>
      </c>
      <c r="O36" s="210" t="s">
        <v>160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163</v>
      </c>
      <c r="M37" s="214"/>
      <c r="N37" s="215" t="s">
        <v>29</v>
      </c>
      <c r="O37" s="215" t="s">
        <v>164</v>
      </c>
    </row>
    <row r="38" ht="14.25" customHeight="1"/>
    <row r="39" ht="14.25" customHeight="1"/>
    <row r="40" ht="14.25" customHeight="1" thickBot="1"/>
    <row r="41" spans="1:17" ht="14.25" customHeight="1" thickBot="1">
      <c r="A41" s="272" t="s">
        <v>204</v>
      </c>
      <c r="B41" s="273"/>
      <c r="C41" s="108"/>
      <c r="D41" s="108"/>
      <c r="E41" s="108"/>
      <c r="F41" s="108"/>
      <c r="G41" s="109" t="s">
        <v>233</v>
      </c>
      <c r="H41" s="272" t="s">
        <v>204</v>
      </c>
      <c r="I41" s="273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86" t="s">
        <v>235</v>
      </c>
      <c r="I45" s="287"/>
      <c r="J45" s="287"/>
      <c r="K45" s="288"/>
      <c r="L45" s="288"/>
      <c r="M45" s="288"/>
      <c r="N45" s="288"/>
      <c r="O45" s="288"/>
      <c r="P45" s="289"/>
    </row>
    <row r="46" spans="8:16" ht="12" thickBot="1">
      <c r="H46" s="217" t="s">
        <v>127</v>
      </c>
      <c r="I46" s="290" t="s">
        <v>29</v>
      </c>
      <c r="J46" s="291"/>
      <c r="K46" s="292" t="s">
        <v>20</v>
      </c>
      <c r="L46" s="293"/>
      <c r="M46" s="294" t="s">
        <v>12</v>
      </c>
      <c r="N46" s="295"/>
      <c r="O46" s="296" t="s">
        <v>37</v>
      </c>
      <c r="P46" s="293"/>
    </row>
    <row r="47" spans="1:16" ht="12.75" customHeight="1">
      <c r="A47" s="297" t="s">
        <v>236</v>
      </c>
      <c r="B47" s="298"/>
      <c r="C47" s="298"/>
      <c r="D47" s="298"/>
      <c r="E47" s="298"/>
      <c r="F47" s="298"/>
      <c r="G47" s="299"/>
      <c r="H47" s="303" t="s">
        <v>237</v>
      </c>
      <c r="I47" s="305" t="s">
        <v>238</v>
      </c>
      <c r="J47" s="306"/>
      <c r="K47" s="307" t="s">
        <v>239</v>
      </c>
      <c r="L47" s="308"/>
      <c r="M47" s="309" t="s">
        <v>240</v>
      </c>
      <c r="N47" s="308"/>
      <c r="O47" s="309" t="s">
        <v>241</v>
      </c>
      <c r="P47" s="308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304"/>
      <c r="I48" s="310" t="s">
        <v>164</v>
      </c>
      <c r="J48" s="311"/>
      <c r="K48" s="312" t="s">
        <v>160</v>
      </c>
      <c r="L48" s="313"/>
      <c r="M48" s="314" t="s">
        <v>156</v>
      </c>
      <c r="N48" s="313"/>
      <c r="O48" s="314" t="s">
        <v>152</v>
      </c>
      <c r="P48" s="313"/>
    </row>
    <row r="49" spans="1:17" s="219" customFormat="1" ht="13.5" customHeight="1">
      <c r="A49" s="315" t="s">
        <v>242</v>
      </c>
      <c r="B49" s="317" t="s">
        <v>243</v>
      </c>
      <c r="C49" s="319" t="s">
        <v>127</v>
      </c>
      <c r="D49" s="321" t="s">
        <v>244</v>
      </c>
      <c r="E49" s="323" t="s">
        <v>245</v>
      </c>
      <c r="F49" s="323" t="s">
        <v>246</v>
      </c>
      <c r="G49" s="323" t="s">
        <v>247</v>
      </c>
      <c r="H49" s="218"/>
      <c r="I49" s="325" t="s">
        <v>248</v>
      </c>
      <c r="J49" s="325" t="s">
        <v>249</v>
      </c>
      <c r="K49" s="327" t="s">
        <v>248</v>
      </c>
      <c r="L49" s="328" t="s">
        <v>249</v>
      </c>
      <c r="M49" s="327" t="s">
        <v>248</v>
      </c>
      <c r="N49" s="328" t="s">
        <v>249</v>
      </c>
      <c r="O49" s="327" t="s">
        <v>248</v>
      </c>
      <c r="P49" s="328" t="s">
        <v>249</v>
      </c>
      <c r="Q49" s="329" t="s">
        <v>250</v>
      </c>
    </row>
    <row r="50" spans="1:17" s="219" customFormat="1" ht="13.5" customHeight="1" thickBot="1">
      <c r="A50" s="316"/>
      <c r="B50" s="318"/>
      <c r="C50" s="320"/>
      <c r="D50" s="322"/>
      <c r="E50" s="324"/>
      <c r="F50" s="324"/>
      <c r="G50" s="324"/>
      <c r="H50" s="220"/>
      <c r="I50" s="326"/>
      <c r="J50" s="326"/>
      <c r="K50" s="314"/>
      <c r="L50" s="313"/>
      <c r="M50" s="314"/>
      <c r="N50" s="313"/>
      <c r="O50" s="314"/>
      <c r="P50" s="313"/>
      <c r="Q50" s="330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>
        <f>'[1]3-fiche envoi IRSTEA'!H39</f>
        <v>0</v>
      </c>
      <c r="F51" s="225">
        <f>'[1]3-fiche envoi IRSTEA'!I39</f>
      </c>
      <c r="G51" s="226"/>
      <c r="H51" s="220"/>
      <c r="I51" s="227"/>
      <c r="J51" s="227"/>
      <c r="K51" s="228"/>
      <c r="L51" s="229"/>
      <c r="M51" s="228"/>
      <c r="N51" s="229"/>
      <c r="O51" s="228"/>
      <c r="P51" s="230"/>
      <c r="Q51" s="231">
        <f>SUM('[1]1-Fiche Terrain'!I47:K47)</f>
        <v>0</v>
      </c>
    </row>
    <row r="52" spans="1:17" ht="11.25">
      <c r="A52" s="232" t="s">
        <v>252</v>
      </c>
      <c r="B52" s="233" t="s">
        <v>253</v>
      </c>
      <c r="C52" s="234" t="s">
        <v>19</v>
      </c>
      <c r="D52" s="234">
        <v>10</v>
      </c>
      <c r="E52" s="235">
        <f>'[1]3-fiche envoi IRSTEA'!H40</f>
        <v>0</v>
      </c>
      <c r="F52" s="231">
        <f>'[1]3-fiche envoi IRSTEA'!I40</f>
      </c>
      <c r="G52" s="236"/>
      <c r="H52" s="220"/>
      <c r="I52" s="237"/>
      <c r="J52" s="237"/>
      <c r="K52" s="238"/>
      <c r="L52" s="239"/>
      <c r="M52" s="238"/>
      <c r="N52" s="239"/>
      <c r="O52" s="238"/>
      <c r="P52" s="240"/>
      <c r="Q52" s="231">
        <f>SUM('[1]1-Fiche Terrain'!I48:K48)</f>
        <v>0</v>
      </c>
    </row>
    <row r="53" spans="1:17" ht="22.5">
      <c r="A53" s="232" t="s">
        <v>254</v>
      </c>
      <c r="B53" s="233" t="s">
        <v>255</v>
      </c>
      <c r="C53" s="234" t="s">
        <v>28</v>
      </c>
      <c r="D53" s="234">
        <v>9</v>
      </c>
      <c r="E53" s="235">
        <f>'[1]3-fiche envoi IRSTEA'!H41</f>
        <v>1</v>
      </c>
      <c r="F53" s="231" t="str">
        <f>'[1]3-fiche envoi IRSTEA'!I41</f>
        <v>M</v>
      </c>
      <c r="G53" s="236"/>
      <c r="H53" s="220"/>
      <c r="I53" s="237"/>
      <c r="J53" s="237"/>
      <c r="K53" s="238"/>
      <c r="L53" s="239"/>
      <c r="M53" s="238"/>
      <c r="N53" s="239"/>
      <c r="O53" s="238">
        <v>1</v>
      </c>
      <c r="P53" s="240" t="s">
        <v>256</v>
      </c>
      <c r="Q53" s="231">
        <f>SUM('[1]1-Fiche Terrain'!I49:K49)</f>
        <v>1</v>
      </c>
    </row>
    <row r="54" spans="1:17" ht="22.5">
      <c r="A54" s="232" t="s">
        <v>257</v>
      </c>
      <c r="B54" s="233" t="s">
        <v>258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/>
      <c r="L54" s="239"/>
      <c r="M54" s="238"/>
      <c r="N54" s="239" t="s">
        <v>256</v>
      </c>
      <c r="O54" s="238">
        <v>2</v>
      </c>
      <c r="P54" s="240" t="s">
        <v>259</v>
      </c>
      <c r="Q54" s="231">
        <f>SUM('[1]1-Fiche Terrain'!I50:K50)</f>
        <v>1</v>
      </c>
    </row>
    <row r="55" spans="1:17" ht="33.75">
      <c r="A55" s="232" t="s">
        <v>260</v>
      </c>
      <c r="B55" s="233" t="s">
        <v>261</v>
      </c>
      <c r="C55" s="241" t="s">
        <v>43</v>
      </c>
      <c r="D55" s="234">
        <v>7</v>
      </c>
      <c r="E55" s="235">
        <f>'[1]3-fiche envoi IRSTEA'!H43</f>
        <v>25</v>
      </c>
      <c r="F55" s="231" t="str">
        <f>'[1]3-fiche envoi IRSTEA'!I43</f>
        <v>D</v>
      </c>
      <c r="G55" s="236"/>
      <c r="H55" s="220"/>
      <c r="I55" s="237"/>
      <c r="J55" s="237" t="s">
        <v>256</v>
      </c>
      <c r="K55" s="238">
        <v>9</v>
      </c>
      <c r="L55" s="239" t="s">
        <v>262</v>
      </c>
      <c r="M55" s="238">
        <v>5</v>
      </c>
      <c r="N55" s="239" t="s">
        <v>263</v>
      </c>
      <c r="O55" s="238"/>
      <c r="P55" s="240" t="s">
        <v>259</v>
      </c>
      <c r="Q55" s="231">
        <f>SUM('[1]1-Fiche Terrain'!I51:K51)</f>
        <v>2</v>
      </c>
    </row>
    <row r="56" spans="1:17" ht="33.75">
      <c r="A56" s="232" t="s">
        <v>264</v>
      </c>
      <c r="B56" s="233" t="s">
        <v>265</v>
      </c>
      <c r="C56" s="241" t="s">
        <v>48</v>
      </c>
      <c r="D56" s="234">
        <v>6</v>
      </c>
      <c r="E56" s="235">
        <f>'[1]3-fiche envoi IRSTEA'!H44</f>
        <v>7</v>
      </c>
      <c r="F56" s="231" t="str">
        <f>'[1]3-fiche envoi IRSTEA'!I44</f>
        <v>D</v>
      </c>
      <c r="G56" s="236"/>
      <c r="H56" s="220"/>
      <c r="I56" s="237"/>
      <c r="J56" s="237" t="s">
        <v>256</v>
      </c>
      <c r="K56" s="238"/>
      <c r="L56" s="239" t="s">
        <v>262</v>
      </c>
      <c r="M56" s="238">
        <v>6</v>
      </c>
      <c r="N56" s="239" t="s">
        <v>263</v>
      </c>
      <c r="O56" s="238"/>
      <c r="P56" s="240" t="s">
        <v>259</v>
      </c>
      <c r="Q56" s="231">
        <f>SUM('[1]1-Fiche Terrain'!I52:K52)</f>
        <v>1</v>
      </c>
    </row>
    <row r="57" spans="1:17" ht="22.5">
      <c r="A57" s="232" t="s">
        <v>266</v>
      </c>
      <c r="B57" s="233" t="s">
        <v>267</v>
      </c>
      <c r="C57" s="234" t="s">
        <v>53</v>
      </c>
      <c r="D57" s="234">
        <v>5</v>
      </c>
      <c r="E57" s="235">
        <f>'[1]3-fiche envoi IRSTEA'!H45</f>
        <v>1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 t="s">
        <v>259</v>
      </c>
      <c r="M57" s="238">
        <v>3</v>
      </c>
      <c r="N57" s="239" t="s">
        <v>262</v>
      </c>
      <c r="O57" s="238"/>
      <c r="P57" s="240" t="s">
        <v>256</v>
      </c>
      <c r="Q57" s="231">
        <f>SUM('[1]1-Fiche Terrain'!I53:K53)</f>
        <v>1</v>
      </c>
    </row>
    <row r="58" spans="1:17" ht="22.5">
      <c r="A58" s="232" t="s">
        <v>268</v>
      </c>
      <c r="B58" s="233" t="s">
        <v>269</v>
      </c>
      <c r="C58" s="234" t="s">
        <v>58</v>
      </c>
      <c r="D58" s="234">
        <v>4</v>
      </c>
      <c r="E58" s="235">
        <f>'[1]3-fiche envoi IRSTEA'!H46</f>
        <v>0</v>
      </c>
      <c r="F58" s="231">
        <f>'[1]3-fiche envoi IRSTEA'!I46</f>
      </c>
      <c r="G58" s="236"/>
      <c r="H58" s="220"/>
      <c r="I58" s="237"/>
      <c r="J58" s="237"/>
      <c r="K58" s="238"/>
      <c r="L58" s="239"/>
      <c r="M58" s="238"/>
      <c r="N58" s="239"/>
      <c r="O58" s="238"/>
      <c r="P58" s="240"/>
      <c r="Q58" s="231">
        <f>SUM('[1]1-Fiche Terrain'!I54:K54)</f>
        <v>0</v>
      </c>
    </row>
    <row r="59" spans="1:17" ht="22.5">
      <c r="A59" s="232" t="s">
        <v>270</v>
      </c>
      <c r="B59" s="233" t="s">
        <v>271</v>
      </c>
      <c r="C59" s="234" t="s">
        <v>62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272</v>
      </c>
      <c r="B60" s="233" t="s">
        <v>273</v>
      </c>
      <c r="C60" s="234" t="s">
        <v>66</v>
      </c>
      <c r="D60" s="234">
        <v>2</v>
      </c>
      <c r="E60" s="235">
        <f>'[1]3-fiche envoi IRSTEA'!H48</f>
        <v>30</v>
      </c>
      <c r="F60" s="231" t="str">
        <f>'[1]3-fiche envoi IRSTEA'!I48</f>
        <v>D</v>
      </c>
      <c r="G60" s="236"/>
      <c r="H60" s="220"/>
      <c r="I60" s="237"/>
      <c r="J60" s="237"/>
      <c r="K60" s="238"/>
      <c r="L60" s="239" t="s">
        <v>256</v>
      </c>
      <c r="M60" s="238">
        <v>7</v>
      </c>
      <c r="N60" s="239" t="s">
        <v>262</v>
      </c>
      <c r="O60" s="238">
        <v>10</v>
      </c>
      <c r="P60" s="240" t="s">
        <v>259</v>
      </c>
      <c r="Q60" s="231">
        <f>SUM('[1]1-Fiche Terrain'!I56:K56)</f>
        <v>2</v>
      </c>
    </row>
    <row r="61" spans="1:17" ht="11.25">
      <c r="A61" s="232" t="s">
        <v>274</v>
      </c>
      <c r="B61" s="233" t="s">
        <v>274</v>
      </c>
      <c r="C61" s="234" t="s">
        <v>70</v>
      </c>
      <c r="D61" s="234">
        <v>1</v>
      </c>
      <c r="E61" s="235">
        <f>'[1]3-fiche envoi IRSTEA'!H49</f>
        <v>3</v>
      </c>
      <c r="F61" s="231" t="str">
        <f>'[1]3-fiche envoi IRSTEA'!I49</f>
        <v>M</v>
      </c>
      <c r="G61" s="236"/>
      <c r="H61" s="220"/>
      <c r="I61" s="237"/>
      <c r="J61" s="237"/>
      <c r="K61" s="238">
        <v>4</v>
      </c>
      <c r="L61" s="239" t="s">
        <v>259</v>
      </c>
      <c r="M61" s="238"/>
      <c r="N61" s="239" t="s">
        <v>256</v>
      </c>
      <c r="O61" s="238"/>
      <c r="P61" s="240"/>
      <c r="Q61" s="231">
        <f>SUM('[1]1-Fiche Terrain'!I57:K57)</f>
        <v>1</v>
      </c>
    </row>
    <row r="62" spans="1:17" ht="45.75" thickBot="1">
      <c r="A62" s="242" t="s">
        <v>275</v>
      </c>
      <c r="B62" s="243" t="s">
        <v>276</v>
      </c>
      <c r="C62" s="244" t="s">
        <v>74</v>
      </c>
      <c r="D62" s="245">
        <v>0</v>
      </c>
      <c r="E62" s="246">
        <f>'[1]3-fiche envoi IRSTEA'!H50</f>
        <v>32</v>
      </c>
      <c r="F62" s="247" t="str">
        <f>'[1]3-fiche envoi IRSTEA'!I50</f>
        <v>D</v>
      </c>
      <c r="G62" s="248"/>
      <c r="H62" s="220"/>
      <c r="I62" s="249"/>
      <c r="J62" s="249"/>
      <c r="K62" s="250">
        <v>11</v>
      </c>
      <c r="L62" s="251" t="s">
        <v>259</v>
      </c>
      <c r="M62" s="250">
        <v>8</v>
      </c>
      <c r="N62" s="251" t="s">
        <v>262</v>
      </c>
      <c r="O62" s="250">
        <v>12</v>
      </c>
      <c r="P62" s="252" t="s">
        <v>256</v>
      </c>
      <c r="Q62" s="231">
        <f>SUM('[1]1-Fiche Terrain'!I58:K58)</f>
        <v>3</v>
      </c>
    </row>
    <row r="63" spans="8:16" ht="27.75" customHeight="1" thickBot="1">
      <c r="H63" s="253" t="s">
        <v>250</v>
      </c>
      <c r="I63" s="331"/>
      <c r="J63" s="332"/>
      <c r="K63" s="331">
        <v>3</v>
      </c>
      <c r="L63" s="332"/>
      <c r="M63" s="331">
        <v>5</v>
      </c>
      <c r="N63" s="332"/>
      <c r="O63" s="331">
        <v>4</v>
      </c>
      <c r="P63" s="332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2015-08-17T13:24:54Z</dcterms:created>
  <dcterms:modified xsi:type="dcterms:W3CDTF">2015-12-10T15:24:38Z</dcterms:modified>
  <cp:category/>
  <cp:version/>
  <cp:contentType/>
  <cp:contentStatus/>
</cp:coreProperties>
</file>