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<sst xmlns="http://schemas.openxmlformats.org/spreadsheetml/2006/main" count="6482" uniqueCount="5305">
  <si>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</si>
  <si>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</si>
  <si>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</si>
  <si>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</si>
  <si>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</si>
  <si>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</si>
  <si>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</si>
  <si>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</si>
  <si>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</si>
  <si>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</si>
  <si>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</si>
  <si>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</si>
  <si>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</si>
  <si>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</si>
  <si>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</si>
  <si>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</si>
  <si>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</si>
  <si>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</si>
  <si>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</si>
  <si>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</si>
  <si>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</si>
  <si>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</si>
  <si>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</si>
  <si>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</si>
  <si>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</si>
  <si>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</si>
  <si>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</si>
  <si>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</si>
  <si>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</si>
  <si>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</si>
  <si>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</si>
  <si>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</si>
  <si>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</si>
  <si>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</si>
  <si>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</si>
  <si>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</si>
  <si>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</si>
  <si>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</si>
  <si>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</si>
  <si>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</si>
  <si>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</si>
  <si>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</si>
  <si>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</si>
  <si>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</si>
  <si>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</si>
  <si>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</si>
  <si>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</si>
  <si>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</si>
  <si>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</si>
  <si>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</si>
  <si>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</si>
  <si>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</si>
  <si>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</si>
  <si>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</si>
  <si>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</si>
  <si>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</si>
  <si>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</si>
  <si>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</si>
  <si>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</si>
  <si>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</si>
  <si>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</si>
  <si>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</si>
  <si>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</si>
  <si>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</si>
  <si>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</si>
  <si>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</si>
  <si>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</si>
  <si>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</si>
  <si>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</si>
  <si>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</si>
  <si>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</si>
  <si>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</si>
  <si>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</si>
  <si>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</si>
  <si>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</si>
  <si>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</si>
  <si>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</si>
  <si>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</si>
  <si>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</si>
  <si>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</si>
  <si>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</si>
  <si>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</si>
  <si>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</si>
  <si>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</si>
  <si>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</si>
  <si>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</si>
  <si>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</si>
  <si>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</si>
  <si>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</si>
  <si>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</si>
  <si>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</si>
  <si>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</si>
  <si>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</si>
  <si>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</si>
  <si>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</si>
  <si>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</si>
  <si>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</si>
  <si>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</si>
  <si>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</si>
  <si>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</si>
  <si>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</si>
  <si>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</si>
  <si>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</si>
  <si>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</si>
  <si>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</si>
  <si>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</si>
  <si>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</si>
  <si>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</si>
  <si>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</si>
  <si>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</si>
  <si>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</si>
  <si>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</si>
  <si>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</si>
  <si>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</si>
  <si>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</si>
  <si>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</si>
  <si>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</si>
  <si>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</si>
  <si>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</si>
  <si>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</si>
  <si>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</si>
  <si>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</si>
  <si>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</si>
  <si>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</si>
  <si>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</si>
  <si>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</si>
  <si>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</si>
  <si>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</si>
  <si>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</si>
  <si>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</si>
  <si>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</si>
  <si>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</si>
  <si>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</si>
  <si>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</si>
  <si>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</si>
  <si>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</si>
  <si>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</si>
  <si>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</si>
  <si>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</si>
  <si>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</si>
  <si>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</si>
  <si>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</si>
  <si>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</si>
  <si>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</si>
  <si>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</si>
  <si>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</si>
  <si>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</si>
  <si>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</si>
  <si>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</si>
  <si>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</si>
  <si>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</si>
  <si>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</si>
  <si>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</si>
  <si>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</si>
  <si>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</si>
  <si>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</si>
  <si>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</si>
  <si>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</si>
  <si>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</si>
  <si>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</si>
  <si>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</si>
  <si>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</si>
  <si>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</si>
  <si>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</si>
  <si>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</si>
  <si>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</si>
  <si>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</si>
  <si>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</si>
  <si>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</si>
  <si>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</si>
  <si>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</si>
  <si>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</si>
  <si>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</si>
  <si>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</si>
  <si>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</si>
  <si>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</si>
  <si>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</si>
  <si>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</si>
  <si>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</si>
  <si>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</si>
  <si>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</si>
  <si>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</si>
  <si>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</si>
  <si>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</si>
  <si>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</si>
  <si>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</si>
  <si>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</si>
  <si>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</si>
  <si>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</si>
  <si>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</si>
  <si>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</si>
  <si>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</si>
  <si>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</si>
  <si>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</si>
  <si>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</si>
  <si>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</si>
  <si>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</si>
  <si>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</si>
  <si>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</si>
  <si>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</si>
  <si>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</si>
  <si>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</si>
  <si>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</si>
  <si>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</si>
  <si>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</si>
  <si>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</si>
  <si>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</si>
  <si>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</si>
  <si>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</si>
  <si>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</si>
  <si>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</si>
  <si>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</si>
  <si>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</si>
  <si>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</si>
  <si>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</si>
  <si>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</si>
  <si>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</si>
  <si>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</si>
  <si>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</si>
  <si>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</si>
  <si>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</si>
  <si>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</si>
  <si>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</si>
  <si>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</si>
  <si>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</si>
  <si>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</si>
  <si>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</si>
  <si>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</si>
  <si>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</si>
  <si>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</si>
  <si>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</si>
  <si>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</si>
  <si>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</si>
  <si>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</si>
  <si>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</si>
  <si>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</si>
  <si>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</si>
  <si>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</si>
  <si>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</si>
  <si>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</si>
  <si>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</si>
  <si>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</si>
  <si>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</si>
  <si>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</si>
  <si>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</si>
  <si>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</si>
  <si>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</si>
  <si>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</si>
  <si>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</si>
  <si>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</si>
  <si>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</si>
  <si>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</si>
  <si>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</si>
  <si>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</si>
  <si>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</si>
  <si>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</si>
  <si>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</si>
  <si>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</si>
  <si>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</si>
  <si>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</si>
  <si>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</si>
  <si>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</si>
  <si>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</si>
  <si>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</si>
  <si>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</si>
  <si>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</si>
  <si>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</si>
  <si>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</si>
  <si>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</si>
  <si>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</si>
  <si>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</si>
  <si>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</si>
  <si>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</si>
  <si>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</si>
  <si>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</si>
  <si>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</si>
  <si>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</si>
  <si>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</si>
  <si>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</si>
  <si>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</si>
  <si>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</si>
  <si>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</si>
  <si>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</si>
  <si>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</si>
  <si>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</si>
  <si>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</si>
  <si>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</si>
  <si>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</si>
  <si>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</si>
  <si>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</si>
  <si>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</si>
  <si>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</si>
  <si>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</si>
  <si>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</si>
  <si>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</si>
  <si>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</si>
  <si>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</si>
  <si>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</si>
  <si>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</si>
  <si>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</si>
  <si>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</si>
  <si>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</si>
  <si>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</si>
  <si>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</si>
  <si>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</si>
  <si>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</si>
  <si>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</si>
  <si>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</si>
  <si>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</si>
  <si>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</si>
  <si>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</si>
  <si>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</si>
  <si>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</si>
  <si>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</si>
  <si>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</si>
  <si>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</si>
  <si>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</si>
  <si>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</si>
  <si>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</si>
  <si>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</si>
  <si>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</si>
  <si>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</si>
  <si>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</si>
  <si>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</si>
  <si>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</si>
  <si>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</si>
  <si>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</si>
  <si>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</si>
  <si>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</si>
  <si>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</si>
  <si>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</si>
  <si>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</si>
  <si>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</si>
  <si>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</si>
  <si>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</si>
  <si>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</si>
  <si>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</si>
  <si>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</si>
  <si>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</si>
  <si>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</si>
  <si>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</si>
  <si>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</si>
  <si>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</si>
  <si>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</si>
  <si>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</si>
  <si>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</si>
  <si>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</si>
  <si>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</si>
  <si>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</si>
  <si>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</si>
  <si>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</si>
  <si>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</si>
  <si>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</si>
  <si>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</si>
  <si>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</si>
  <si>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</si>
  <si>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</si>
  <si>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</si>
  <si>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</si>
  <si>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</si>
  <si>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</si>
  <si>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</si>
  <si>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</si>
  <si>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</si>
  <si>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</si>
  <si>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</si>
  <si>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</si>
  <si>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</si>
  <si>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</si>
  <si>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</si>
  <si>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</si>
  <si>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</si>
  <si>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</si>
  <si>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</si>
  <si>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</si>
  <si>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</si>
  <si>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</si>
  <si>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</si>
  <si>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</si>
  <si>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</si>
  <si>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</si>
  <si>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</si>
  <si>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</si>
  <si>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</si>
  <si>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</si>
  <si>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</si>
  <si>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</si>
  <si>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</si>
  <si>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</si>
  <si>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</si>
  <si>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</si>
  <si>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</si>
  <si>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</si>
  <si>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</si>
  <si>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</si>
  <si>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</si>
  <si>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</si>
  <si>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</si>
  <si>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</si>
  <si>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</si>
  <si>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</si>
  <si>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</si>
  <si>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</si>
  <si>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</si>
  <si>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</si>
  <si>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</si>
  <si>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</si>
  <si>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</si>
  <si>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</si>
  <si>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</si>
  <si>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</si>
  <si>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</si>
  <si>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</si>
  <si>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</si>
  <si>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</si>
  <si>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</si>
  <si>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</si>
  <si>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</si>
  <si>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</si>
  <si>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</si>
  <si>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</si>
  <si>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</si>
  <si>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</si>
  <si>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</si>
  <si>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</si>
  <si>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</si>
  <si>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</si>
  <si>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</si>
  <si>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</si>
  <si>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</si>
  <si>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</si>
  <si>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</si>
  <si>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</si>
  <si>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</si>
  <si>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</si>
  <si>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</si>
  <si>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</si>
  <si>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</si>
  <si>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</si>
  <si>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</si>
  <si>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</si>
  <si>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</si>
  <si>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</si>
  <si>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</si>
  <si>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</si>
  <si>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</si>
  <si>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</si>
  <si>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</si>
  <si>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</si>
  <si>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</si>
  <si>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</si>
  <si>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</si>
  <si>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</si>
  <si>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</si>
  <si>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</si>
  <si>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</si>
  <si>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</si>
  <si>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</si>
  <si>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</si>
  <si>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</si>
  <si>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</si>
  <si>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</si>
  <si>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</si>
  <si>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</si>
  <si>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</si>
  <si>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</si>
  <si>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</si>
  <si>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</si>
  <si>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</si>
  <si>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</si>
  <si>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</si>
  <si>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</si>
  <si>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</si>
  <si>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</si>
  <si>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</si>
  <si>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</si>
  <si>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</si>
  <si>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</si>
  <si>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</si>
  <si>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</si>
  <si>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</si>
  <si>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</si>
  <si>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</si>
  <si>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</si>
  <si>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</si>
  <si>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</si>
  <si>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</si>
  <si>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</si>
  <si>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</si>
  <si>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</si>
  <si>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</si>
  <si>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</si>
  <si>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</si>
  <si>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</si>
  <si>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</si>
  <si>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</si>
  <si>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</si>
  <si>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</si>
  <si>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</si>
  <si>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</si>
  <si>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</si>
  <si>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</si>
  <si>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</si>
  <si>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</si>
  <si>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</si>
  <si>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</si>
  <si>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</si>
  <si>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</si>
  <si>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</si>
  <si>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</si>
  <si>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</si>
  <si>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</si>
  <si>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</si>
  <si>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</si>
  <si>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</si>
  <si>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</si>
  <si>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</si>
  <si>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</si>
  <si>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</si>
  <si>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</si>
  <si>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</si>
  <si>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</si>
  <si>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</si>
  <si>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</si>
  <si>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</si>
  <si>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</si>
  <si>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</si>
  <si>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</si>
  <si>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</si>
  <si>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</si>
  <si>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</si>
  <si>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</si>
  <si>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</si>
  <si>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</si>
  <si>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</si>
  <si>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</si>
  <si>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</si>
  <si>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</si>
  <si>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</si>
  <si>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</si>
  <si>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</si>
  <si>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</si>
  <si>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</si>
  <si>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</si>
  <si>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</si>
  <si>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</si>
  <si>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</si>
  <si>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</si>
  <si>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</si>
  <si>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</si>
  <si>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</si>
  <si>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</si>
  <si>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</si>
  <si>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</si>
  <si>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</si>
  <si>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</si>
  <si>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</si>
  <si>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</si>
  <si>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</si>
  <si>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</si>
  <si>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</si>
  <si>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</si>
  <si>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</si>
  <si>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</si>
  <si>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</si>
  <si>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</si>
  <si>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</si>
  <si>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</si>
  <si>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</si>
  <si>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</si>
  <si>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</si>
  <si>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</si>
  <si>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</si>
  <si>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</si>
  <si>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</si>
  <si>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</si>
  <si>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</si>
  <si>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</si>
  <si>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</si>
  <si>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</si>
  <si>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</si>
  <si>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</si>
  <si>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</si>
  <si>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</si>
  <si>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</si>
  <si>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</si>
  <si>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</si>
  <si>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</si>
  <si>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</si>
  <si>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</si>
  <si>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</si>
  <si>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</si>
  <si>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</si>
  <si>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</si>
  <si>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</si>
  <si>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</si>
  <si>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</si>
  <si>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</si>
  <si>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</si>
  <si>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</si>
  <si>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</si>
  <si>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</si>
  <si>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</si>
  <si>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</si>
  <si>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</si>
  <si>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</si>
  <si>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</si>
  <si>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</si>
  <si>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</si>
  <si>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</si>
  <si>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</si>
  <si>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</si>
  <si>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</si>
  <si>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</si>
  <si>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</si>
  <si>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</si>
  <si>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</si>
  <si>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</si>
  <si>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</si>
  <si>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</si>
  <si>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</si>
  <si>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</si>
  <si>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</si>
  <si>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</si>
  <si>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</si>
  <si>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</si>
  <si>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</si>
  <si>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</si>
  <si>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</si>
  <si>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</si>
  <si>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</si>
  <si>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</si>
  <si>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</si>
  <si>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</si>
  <si>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</si>
  <si>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</si>
  <si>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</si>
  <si>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</si>
  <si>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</si>
  <si>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</si>
  <si>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</si>
  <si>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</si>
  <si>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</si>
  <si>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</si>
  <si>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</si>
  <si>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</si>
  <si>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</si>
  <si>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</si>
  <si>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</si>
  <si>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</si>
  <si>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</si>
  <si>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</si>
  <si>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</si>
  <si>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</si>
  <si>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</si>
  <si>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</si>
  <si>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</si>
  <si>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</si>
  <si>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</si>
  <si>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</si>
  <si>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</si>
  <si>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</si>
  <si>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</si>
  <si>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</si>
  <si>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</si>
  <si>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</si>
  <si>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</si>
  <si>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</si>
  <si>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</si>
  <si>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</si>
  <si>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</si>
  <si>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</si>
  <si>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</si>
  <si>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</si>
  <si>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</si>
  <si>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</si>
  <si>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</si>
  <si>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</si>
  <si>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</si>
  <si>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</si>
  <si>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</si>
  <si>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</si>
  <si>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</si>
  <si>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</si>
  <si>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</si>
  <si>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</si>
  <si>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</si>
  <si>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</si>
  <si>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</si>
  <si>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</si>
  <si>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</si>
  <si>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</si>
  <si>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</si>
  <si>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</si>
  <si>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</si>
  <si>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</si>
  <si>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</si>
  <si>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</si>
  <si>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</si>
  <si>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</si>
  <si>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</si>
  <si>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</si>
  <si>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</si>
  <si>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</si>
  <si>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</si>
  <si>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</si>
  <si>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</si>
  <si>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</si>
  <si>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</si>
  <si>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</si>
  <si>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</si>
  <si>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</si>
  <si>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</si>
  <si>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</si>
  <si>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</si>
  <si>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</si>
  <si>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</si>
  <si>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</si>
  <si>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</si>
  <si>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</si>
  <si>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</si>
  <si>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</si>
  <si>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</si>
  <si>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</si>
  <si>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</si>
  <si>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</si>
  <si>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</si>
  <si>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</si>
  <si>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</si>
  <si>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</si>
  <si>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</si>
  <si>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</si>
  <si>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</si>
  <si>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</si>
  <si>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</si>
  <si>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</si>
  <si>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</si>
  <si>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</si>
  <si>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</si>
  <si>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</si>
  <si>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</si>
  <si>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</si>
  <si>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</si>
  <si>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</si>
  <si>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</si>
  <si>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</si>
  <si>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</si>
  <si>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</si>
  <si>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</si>
  <si>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</si>
  <si>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</si>
  <si>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</si>
  <si>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</si>
  <si>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</si>
  <si>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</si>
  <si>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</si>
  <si>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</si>
  <si>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</si>
  <si>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</si>
  <si>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</si>
  <si>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</si>
  <si>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</si>
  <si>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</si>
  <si>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</si>
  <si>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</si>
  <si>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</si>
  <si>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</si>
  <si>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</si>
  <si>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</si>
  <si>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</si>
  <si>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</si>
  <si>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</si>
  <si>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</si>
  <si>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</si>
  <si>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</si>
  <si>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</si>
  <si>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</si>
  <si>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</si>
  <si>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</si>
  <si>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</si>
  <si>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</si>
  <si>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</si>
  <si>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</si>
  <si>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</si>
  <si>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</si>
  <si>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</si>
  <si>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</si>
  <si>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</si>
  <si>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</si>
  <si>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</si>
  <si>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</si>
  <si>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</si>
  <si>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</si>
  <si>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</si>
  <si>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</si>
  <si>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</si>
  <si>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</si>
  <si>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</si>
  <si>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</si>
  <si>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</si>
  <si>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</si>
  <si>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</si>
  <si>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</si>
  <si>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</si>
  <si>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</si>
  <si>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</si>
  <si>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</si>
  <si>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</si>
  <si>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</si>
  <si>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</si>
  <si>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</si>
  <si>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</si>
  <si>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</si>
  <si>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</si>
  <si>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</si>
  <si>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</si>
  <si>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</si>
  <si>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</si>
  <si>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</si>
  <si>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</si>
  <si>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</si>
  <si>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</si>
  <si>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</si>
  <si>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</si>
  <si>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</si>
  <si>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</si>
  <si>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</si>
  <si>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</si>
  <si>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</si>
  <si>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</si>
  <si>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</si>
  <si>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</si>
  <si>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</si>
  <si>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</si>
  <si>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</si>
  <si>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</si>
  <si>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</si>
  <si>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</si>
  <si>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</si>
  <si>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</si>
  <si>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</si>
  <si>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</si>
  <si>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</si>
  <si>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</si>
  <si>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</si>
  <si>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</si>
  <si>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</si>
  <si>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</si>
  <si>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</si>
  <si>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</si>
  <si>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</si>
  <si>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</si>
  <si>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</si>
  <si>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</si>
  <si>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</si>
  <si>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</si>
  <si>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</si>
  <si>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</si>
  <si>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</si>
  <si>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</si>
  <si>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</si>
  <si>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</si>
  <si>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</si>
  <si>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</si>
  <si>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</si>
  <si>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</si>
  <si>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</si>
  <si>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</si>
  <si>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</si>
  <si>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</si>
  <si>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</si>
  <si>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</si>
  <si>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</si>
  <si>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</si>
  <si>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</si>
  <si>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</si>
  <si>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</si>
  <si>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</si>
  <si>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</si>
  <si>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</si>
  <si>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</si>
  <si>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</si>
  <si>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</si>
  <si>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</si>
  <si>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</si>
  <si>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</si>
  <si>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</si>
  <si>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</si>
  <si>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</si>
  <si>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</si>
  <si>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</si>
  <si>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</si>
  <si>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</si>
  <si>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</si>
  <si>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</si>
  <si>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</si>
  <si>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</si>
  <si>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</si>
  <si>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</si>
  <si>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</si>
  <si>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</si>
  <si>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</si>
  <si>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</si>
  <si>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</si>
  <si>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</si>
  <si>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</si>
  <si>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</si>
  <si>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</si>
  <si>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</si>
  <si>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</si>
  <si>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</si>
  <si>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</si>
  <si>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</si>
  <si>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</si>
  <si>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</si>
  <si>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</si>
  <si>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</si>
  <si>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</si>
  <si>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</si>
  <si>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</si>
  <si>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</si>
  <si>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</si>
  <si>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</si>
  <si>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</si>
  <si>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</si>
  <si>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</si>
  <si>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</si>
  <si>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</si>
  <si>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</si>
  <si>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</si>
  <si>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</si>
  <si>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</si>
  <si>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</si>
  <si>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</si>
  <si>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</si>
  <si>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</si>
  <si>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</si>
  <si>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</si>
  <si>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</si>
  <si>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</si>
  <si>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</si>
  <si>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</si>
  <si>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</si>
  <si>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</si>
  <si>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</si>
  <si>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</si>
  <si>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</si>
  <si>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</si>
  <si>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</si>
  <si>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</si>
  <si>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</si>
  <si>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</si>
  <si>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</si>
  <si>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</si>
  <si>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</si>
  <si>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</si>
  <si>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</si>
  <si>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</si>
  <si>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</si>
  <si>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</si>
  <si>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</si>
  <si>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</si>
  <si>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</si>
  <si>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</si>
  <si>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</si>
  <si>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</si>
  <si>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</si>
  <si>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</si>
  <si>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</si>
  <si>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</si>
  <si>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</si>
  <si>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</si>
  <si>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</si>
  <si>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</si>
  <si>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</si>
  <si>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</si>
  <si>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</si>
  <si>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</si>
  <si>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</si>
  <si>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</si>
  <si>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</si>
  <si>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</si>
  <si>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</si>
  <si>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</si>
  <si>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</si>
  <si>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</si>
  <si>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</si>
  <si>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</si>
  <si>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</si>
  <si>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</si>
  <si>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</si>
  <si>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</si>
  <si>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</si>
  <si>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</si>
  <si>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</si>
  <si>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</si>
  <si>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</si>
  <si>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</si>
  <si>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</si>
  <si>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</si>
  <si>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</si>
  <si>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</si>
  <si>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</si>
  <si>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</si>
  <si>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</si>
  <si>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</si>
  <si>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</si>
  <si>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</si>
  <si>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</si>
  <si>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</si>
  <si>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</si>
  <si>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</si>
  <si>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</si>
  <si>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</si>
  <si>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</si>
  <si>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</si>
  <si>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</si>
  <si>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</si>
  <si>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</si>
  <si>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</si>
  <si>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</si>
  <si>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</si>
  <si>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</si>
  <si>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</si>
  <si>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</si>
  <si>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</si>
  <si>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</si>
  <si>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</si>
  <si>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</si>
  <si>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</si>
  <si>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</si>
  <si>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</si>
  <si>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</si>
  <si>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</si>
  <si>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</si>
  <si>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</si>
  <si>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</si>
  <si>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</si>
  <si>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</si>
  <si>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</si>
  <si>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</si>
  <si>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</si>
  <si>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</si>
  <si>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</si>
  <si>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</si>
  <si>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</si>
  <si>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</si>
  <si>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</si>
  <si>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</si>
  <si>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</si>
  <si>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</si>
  <si>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</si>
  <si>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</si>
  <si>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</si>
  <si>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</si>
  <si>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</si>
  <si>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</si>
  <si>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</si>
  <si>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</si>
  <si>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</si>
  <si>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</si>
  <si>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</si>
  <si>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</si>
  <si>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</si>
  <si>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</si>
  <si>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</si>
  <si>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</si>
  <si>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</si>
  <si>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</si>
  <si>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</si>
  <si>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</si>
  <si>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</si>
  <si>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</si>
  <si>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</si>
  <si>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</si>
  <si>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</si>
  <si>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</si>
  <si>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</si>
  <si>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</si>
  <si>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</si>
  <si>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</si>
  <si>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</si>
  <si>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</si>
  <si>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</si>
  <si>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</si>
  <si>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</si>
  <si>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</si>
  <si>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</si>
  <si>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</si>
  <si>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</si>
  <si>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</si>
  <si>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</si>
  <si>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</si>
  <si>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</si>
  <si>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</si>
  <si>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</si>
  <si>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</si>
  <si>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</si>
  <si>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</si>
  <si>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</si>
  <si>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</si>
  <si>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</si>
  <si>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</si>
  <si>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</si>
  <si>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</si>
  <si>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</si>
  <si>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</si>
  <si>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</si>
  <si>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</si>
  <si>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</si>
  <si>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</si>
  <si>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</si>
  <si>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</si>
  <si>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</si>
  <si>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</si>
  <si>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</si>
  <si>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</si>
  <si>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</si>
  <si>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</si>
  <si>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</si>
  <si>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</si>
  <si>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</si>
  <si>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</si>
  <si>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</si>
  <si>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</si>
  <si>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</si>
  <si>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</si>
  <si>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</si>
  <si>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</si>
  <si>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</si>
  <si>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</si>
  <si>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</si>
  <si>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</si>
  <si>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</si>
  <si>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</si>
  <si>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</si>
  <si>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</si>
  <si>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</si>
  <si>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</si>
  <si>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</si>
  <si>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</si>
  <si>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</si>
  <si>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</si>
  <si>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</si>
  <si>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</si>
  <si>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</si>
  <si>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</si>
  <si>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</si>
  <si>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</si>
  <si>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</si>
  <si>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</si>
  <si>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</si>
  <si>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</si>
  <si>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</si>
  <si>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</si>
  <si>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</si>
  <si>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</si>
  <si>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</si>
  <si>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</si>
  <si>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</si>
  <si>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</si>
  <si>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</si>
  <si>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</si>
  <si>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</si>
  <si>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</si>
  <si>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</si>
  <si>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</si>
  <si>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</si>
  <si>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</si>
  <si>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</si>
  <si>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</si>
  <si>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</si>
  <si>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</si>
  <si>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</si>
  <si>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</si>
  <si>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</si>
  <si>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</si>
  <si>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</si>
  <si>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</si>
  <si>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</si>
  <si>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</si>
  <si>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</si>
  <si>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</si>
  <si>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</si>
  <si>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</si>
  <si>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</si>
  <si>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</si>
  <si>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</si>
  <si>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</si>
  <si>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</si>
  <si>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</si>
  <si>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</si>
  <si>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</si>
  <si>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</si>
  <si>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</si>
  <si>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</si>
  <si>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</si>
  <si>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</si>
  <si>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</si>
  <si>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</si>
  <si>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</si>
  <si>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</si>
  <si>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</si>
  <si>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</si>
  <si>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</si>
  <si>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</si>
  <si>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</si>
  <si>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</si>
  <si>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</si>
  <si>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</si>
  <si>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</si>
  <si>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</si>
  <si>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</si>
  <si>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</si>
  <si>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</si>
  <si>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</si>
  <si>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</si>
  <si>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</si>
  <si>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</si>
  <si>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</si>
  <si>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</si>
  <si>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</si>
  <si>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</si>
  <si>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</si>
  <si>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</si>
  <si>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</si>
  <si>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</si>
  <si>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</si>
  <si>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</si>
  <si>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</si>
  <si>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</si>
  <si>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</si>
  <si>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</si>
  <si>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</si>
  <si>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</si>
  <si>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</si>
  <si>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</si>
  <si>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</si>
  <si>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</si>
  <si>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</si>
  <si>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</si>
  <si>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</si>
  <si>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</si>
  <si>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</si>
  <si>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</si>
  <si>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</si>
  <si>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</si>
  <si>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</si>
  <si>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</si>
  <si>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</si>
  <si>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</si>
  <si>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</si>
  <si>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</si>
  <si>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</si>
  <si>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</si>
  <si>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</si>
  <si>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</si>
  <si>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</si>
  <si>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</si>
  <si>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</si>
  <si>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</si>
  <si>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</si>
  <si>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</si>
  <si>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</si>
  <si>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</si>
  <si>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</si>
  <si>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</si>
  <si>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</si>
  <si>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</si>
  <si>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</si>
  <si>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</si>
  <si>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</si>
  <si>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</si>
  <si>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</si>
  <si>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</si>
  <si>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</si>
  <si>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</si>
  <si>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</si>
  <si>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</si>
  <si>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</si>
  <si>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</si>
  <si>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</si>
  <si>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</si>
  <si>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</si>
  <si>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</si>
  <si>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</si>
  <si>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</si>
  <si>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</si>
  <si>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</si>
  <si>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</si>
  <si>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</si>
  <si>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</si>
  <si>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</si>
  <si>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</si>
  <si>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</si>
  <si>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</si>
  <si>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</si>
  <si>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</si>
  <si>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</si>
  <si>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</si>
  <si>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</si>
  <si>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</si>
  <si>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</si>
  <si>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</si>
  <si>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</si>
  <si>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</si>
  <si>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</si>
  <si>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</si>
  <si>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</si>
  <si>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</si>
  <si>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</si>
  <si>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</si>
  <si>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</si>
  <si>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</si>
  <si>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</si>
  <si>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</si>
  <si>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</si>
  <si>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</si>
  <si>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</si>
  <si>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</si>
  <si>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</si>
  <si>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</si>
  <si>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</si>
  <si>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</si>
  <si>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</si>
  <si>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</si>
  <si>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</si>
  <si>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</si>
  <si>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</si>
  <si>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</si>
  <si>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</si>
  <si>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</si>
  <si>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</si>
  <si>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</si>
  <si>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</si>
  <si>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</si>
  <si>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</si>
  <si>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</si>
  <si>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</si>
  <si>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</si>
  <si>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</si>
  <si>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</si>
  <si>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</si>
  <si>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</si>
  <si>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</si>
  <si>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</si>
  <si>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</si>
  <si>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</si>
  <si>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</si>
  <si>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</si>
  <si>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</si>
  <si>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</si>
  <si>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</si>
  <si>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</si>
  <si>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</si>
  <si>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</si>
  <si>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</si>
  <si>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</si>
  <si>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</si>
  <si>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</si>
  <si>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</si>
  <si>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</si>
  <si>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</si>
  <si>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</si>
  <si>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</si>
  <si>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</si>
  <si>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</si>
  <si>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</si>
  <si>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</si>
  <si>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</si>
  <si>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</si>
  <si>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</si>
  <si>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</si>
  <si>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</si>
  <si>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</si>
  <si>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</si>
  <si>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</si>
  <si>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</si>
  <si>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</si>
  <si>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</si>
  <si>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</si>
  <si>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</si>
  <si>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</si>
  <si>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</si>
  <si>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</si>
  <si>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</si>
  <si>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</si>
  <si>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</si>
  <si>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</si>
  <si>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</si>
  <si>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</si>
  <si>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</si>
  <si>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</si>
  <si>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</si>
  <si>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</si>
  <si>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</si>
  <si>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</si>
  <si>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</si>
  <si>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</si>
  <si>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</si>
  <si>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</si>
  <si>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</si>
  <si>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</si>
  <si>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</si>
  <si>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</si>
  <si>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</si>
  <si>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</si>
  <si>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</si>
  <si>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</si>
  <si>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</si>
  <si>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</si>
  <si>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</si>
  <si>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</si>
  <si>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</si>
  <si>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</si>
  <si>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</si>
  <si>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</si>
  <si>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</si>
  <si>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</si>
  <si>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</si>
  <si>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</si>
  <si>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</si>
  <si>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</si>
  <si>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</si>
  <si>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</si>
  <si>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</si>
  <si>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</si>
  <si>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</si>
  <si>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</si>
  <si>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</si>
  <si>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</si>
  <si>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</si>
  <si>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</si>
  <si>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</si>
  <si>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</si>
  <si>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</si>
  <si>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</si>
  <si>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</si>
  <si>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</si>
  <si>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</si>
  <si>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</si>
  <si>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</si>
  <si>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</si>
  <si>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</si>
  <si>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</si>
  <si>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</si>
  <si>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</si>
  <si>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</si>
  <si>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</si>
  <si>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</si>
  <si>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</si>
  <si>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</si>
  <si>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</si>
  <si>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</si>
  <si>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</si>
  <si>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</si>
  <si>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</si>
  <si>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</si>
  <si>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</si>
  <si>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</si>
  <si>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</si>
  <si>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</si>
  <si>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</si>
  <si>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</si>
  <si>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</si>
  <si>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</si>
  <si>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</si>
  <si>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</si>
  <si>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</si>
  <si>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</si>
  <si>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</si>
  <si>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</si>
  <si>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</si>
  <si>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</si>
  <si>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</si>
  <si>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</si>
  <si>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</si>
  <si>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</si>
  <si>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</si>
  <si>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</si>
  <si>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</si>
  <si>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</si>
  <si>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</si>
  <si>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</si>
  <si>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</si>
  <si>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</si>
  <si>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</si>
  <si>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</si>
  <si>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</si>
  <si>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</si>
  <si>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</si>
  <si>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</si>
  <si>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</si>
  <si>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</si>
  <si>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</si>
  <si>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</si>
  <si>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</si>
  <si>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</si>
  <si>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</si>
  <si>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</si>
  <si>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</si>
  <si>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</si>
  <si>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</si>
  <si>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</si>
  <si>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</si>
  <si>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</si>
  <si>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</si>
  <si>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</si>
  <si>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</si>
  <si>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</si>
  <si>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</si>
  <si>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</si>
  <si>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</si>
  <si>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</si>
  <si>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</si>
  <si>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</si>
  <si>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</si>
  <si>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</si>
  <si>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</si>
  <si>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</si>
  <si>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</si>
  <si>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</si>
  <si>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</si>
  <si>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</si>
  <si>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</si>
  <si>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</si>
  <si>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</si>
  <si>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</si>
  <si>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</si>
  <si>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</si>
  <si>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</si>
  <si>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</si>
  <si>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</si>
  <si>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</si>
  <si>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</si>
  <si>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</si>
  <si>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</si>
  <si>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</si>
  <si>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</si>
  <si>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</si>
  <si>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</si>
  <si>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</si>
  <si>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</si>
  <si>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</si>
  <si>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</si>
  <si>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</si>
  <si>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</si>
  <si>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</si>
  <si>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</si>
  <si>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</si>
  <si>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</si>
  <si>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</si>
  <si>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</si>
  <si>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</si>
  <si>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</si>
  <si>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</si>
  <si>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</si>
  <si>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</si>
  <si>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</si>
  <si>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</si>
  <si>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</si>
  <si>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</si>
  <si>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</si>
  <si>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</si>
  <si>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</si>
  <si>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</si>
  <si>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</si>
  <si>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</si>
  <si>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</si>
  <si>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</si>
  <si>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</si>
  <si>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</si>
  <si>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</si>
  <si>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</si>
  <si>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</si>
  <si>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</si>
  <si>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</si>
  <si>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</si>
  <si>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</si>
  <si>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</si>
  <si>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</si>
  <si>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</si>
  <si>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</si>
  <si>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</si>
  <si>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</si>
  <si>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</si>
  <si>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</si>
  <si>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</si>
  <si>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</si>
  <si>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</si>
  <si>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</si>
  <si>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</si>
  <si>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</si>
  <si>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</si>
  <si>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</si>
  <si>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</si>
  <si>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</si>
  <si>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</si>
  <si>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</si>
  <si>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</si>
  <si>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</si>
  <si>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</si>
  <si>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</si>
  <si>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</si>
  <si>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</si>
  <si>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</si>
  <si>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</si>
  <si>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</si>
  <si>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</si>
  <si>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</si>
  <si>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</si>
  <si>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</si>
  <si>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</si>
  <si>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</si>
  <si>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</si>
  <si>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</si>
  <si>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</si>
  <si>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</si>
  <si>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</si>
  <si>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</si>
  <si>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</si>
  <si>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</si>
  <si>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</si>
  <si>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</si>
  <si>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</si>
  <si>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</si>
  <si>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</si>
  <si>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</si>
  <si>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</si>
  <si>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</si>
  <si>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</si>
  <si>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</si>
  <si>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</si>
  <si>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</si>
  <si>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</si>
  <si>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</si>
  <si>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</si>
  <si>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</si>
  <si>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</si>
  <si>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</si>
  <si>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</si>
  <si>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</si>
  <si>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</si>
  <si>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</si>
  <si>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</si>
  <si>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</si>
  <si>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</si>
  <si>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</si>
  <si>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</si>
  <si>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</si>
  <si>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</si>
  <si>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</si>
  <si>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</si>
  <si>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</si>
  <si>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</si>
  <si>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</si>
  <si>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</si>
  <si>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</si>
  <si>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</si>
  <si>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</si>
  <si>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</si>
  <si>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</si>
  <si>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</si>
  <si>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</si>
  <si>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</si>
  <si>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</si>
  <si>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</si>
  <si>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</si>
  <si>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</si>
  <si>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</si>
  <si>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</si>
  <si>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</si>
  <si>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</si>
  <si>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</si>
  <si>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</si>
  <si>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</si>
  <si>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</si>
  <si>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</si>
  <si>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</si>
  <si>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</si>
  <si>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</si>
  <si>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</si>
  <si>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</si>
  <si>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</si>
  <si>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</si>
  <si>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</si>
  <si>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</si>
  <si>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</si>
  <si>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</si>
  <si>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</si>
  <si>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</si>
  <si>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</si>
  <si>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</si>
  <si>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</si>
  <si>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</si>
  <si>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</si>
  <si>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</si>
  <si>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</si>
  <si>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</si>
  <si>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</si>
  <si>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</si>
  <si>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</si>
  <si>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</si>
  <si>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</si>
  <si>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</si>
  <si>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</si>
  <si>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</si>
  <si>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</si>
  <si>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</si>
  <si>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</si>
  <si>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</si>
  <si>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</si>
  <si>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</si>
  <si>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</si>
  <si>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</si>
  <si>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</si>
  <si>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</si>
  <si>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</si>
  <si>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</si>
  <si>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</si>
  <si>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</si>
  <si>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</si>
  <si>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</si>
  <si>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</si>
  <si>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</si>
  <si>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</si>
  <si>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</si>
  <si>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</si>
  <si>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</si>
  <si>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</si>
  <si>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</si>
  <si>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</si>
  <si>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</si>
  <si>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</si>
  <si>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</si>
  <si>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</si>
  <si>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</si>
  <si>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</si>
  <si>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</si>
  <si>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</si>
  <si>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</si>
  <si>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</si>
  <si>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</si>
  <si>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</si>
  <si>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</si>
  <si>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</si>
  <si>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</si>
  <si>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</si>
  <si>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</si>
  <si>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</si>
  <si>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</si>
  <si>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</si>
  <si>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</si>
  <si>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</si>
  <si>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</si>
  <si>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</si>
  <si>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</si>
  <si>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</si>
  <si>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</si>
  <si>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</si>
  <si>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</si>
  <si>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</si>
  <si>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</si>
  <si>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</si>
  <si>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</si>
  <si>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</si>
  <si>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</si>
  <si>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</si>
  <si>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</si>
  <si>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</si>
  <si>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</si>
  <si>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</si>
  <si>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</si>
  <si>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</si>
  <si>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</si>
  <si>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</si>
  <si>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</si>
  <si>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</si>
  <si>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</si>
  <si>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</si>
  <si>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</si>
  <si>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</si>
  <si>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</si>
  <si>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</si>
  <si>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</si>
  <si>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</si>
  <si>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</si>
  <si>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</si>
  <si>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</si>
  <si>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</si>
  <si>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</si>
  <si>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</si>
  <si>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</si>
  <si>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</si>
  <si>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</si>
  <si>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</si>
  <si>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</si>
  <si>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</si>
  <si>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</si>
  <si>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</si>
  <si>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</si>
  <si>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</si>
  <si>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</si>
  <si>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</si>
  <si>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</si>
  <si>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</si>
  <si>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</si>
  <si>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</si>
  <si>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</si>
  <si>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</si>
  <si>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</si>
  <si>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</si>
  <si>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</si>
  <si>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</si>
  <si>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</si>
  <si>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</si>
  <si>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</si>
  <si>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</si>
  <si>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</si>
  <si>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</si>
  <si>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</si>
  <si>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</si>
  <si>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</si>
  <si>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</si>
  <si>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</si>
  <si>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</si>
  <si>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</si>
  <si>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</si>
  <si>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</si>
  <si>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</si>
  <si>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</si>
  <si>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</si>
  <si>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</si>
  <si>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</si>
  <si>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</si>
  <si>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</si>
  <si>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</si>
  <si>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</si>
  <si>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</si>
  <si>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</si>
  <si>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</si>
  <si>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</si>
  <si>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</si>
  <si>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</si>
  <si>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</si>
  <si>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</si>
  <si>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</si>
  <si>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</si>
  <si>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</si>
  <si>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</si>
  <si>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</si>
  <si>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</si>
  <si>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</si>
  <si>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</si>
  <si>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</si>
  <si>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</si>
  <si>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</si>
  <si>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</si>
  <si>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</si>
  <si>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</si>
  <si>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</si>
  <si>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</si>
  <si>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</si>
  <si>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</si>
  <si>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</si>
  <si>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</si>
  <si>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</si>
  <si>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</si>
  <si>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</si>
  <si>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</si>
  <si>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</si>
  <si>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</si>
  <si>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</si>
  <si>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</si>
  <si>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</si>
  <si>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</si>
  <si>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</si>
  <si>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</si>
  <si>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</si>
  <si>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</si>
  <si>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</si>
  <si>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</si>
  <si>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</si>
  <si>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</si>
  <si>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</si>
  <si>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</si>
  <si>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</si>
  <si>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</si>
  <si>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</si>
  <si>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</si>
  <si>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</si>
  <si>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</si>
  <si>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</si>
  <si>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</si>
  <si>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</si>
  <si>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</si>
  <si>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</si>
  <si>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</si>
  <si>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</si>
  <si>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</si>
  <si>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</si>
  <si>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</si>
  <si>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</si>
  <si>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</si>
  <si>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</si>
  <si>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</si>
  <si>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</si>
  <si>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</si>
  <si>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</si>
  <si>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</si>
  <si>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</si>
  <si>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</si>
  <si>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</si>
  <si>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</si>
  <si>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</si>
  <si>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</si>
  <si>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</si>
  <si>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</si>
  <si>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</si>
  <si>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</si>
  <si>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</si>
  <si>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</si>
  <si>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</si>
  <si>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</si>
  <si>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</si>
  <si>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</si>
  <si>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</si>
  <si>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</si>
  <si>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</si>
  <si>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</si>
  <si>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</si>
  <si>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</si>
  <si>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</si>
  <si>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</si>
  <si>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</si>
  <si>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</si>
  <si>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</si>
  <si>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</si>
  <si>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</si>
  <si>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</si>
  <si>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</si>
  <si>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</si>
  <si>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</si>
  <si>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</si>
  <si>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</si>
  <si>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</si>
  <si>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</si>
  <si>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</si>
  <si>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</si>
  <si>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</si>
  <si>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</si>
  <si>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</si>
  <si>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</si>
  <si>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</si>
  <si>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</si>
  <si>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</si>
  <si>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</si>
  <si>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</si>
  <si>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</si>
  <si>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</si>
  <si>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</si>
  <si>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</si>
  <si>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</si>
  <si>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</si>
  <si>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</si>
  <si>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</si>
  <si>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</si>
  <si>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</si>
  <si>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</si>
  <si>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</si>
  <si>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</si>
  <si>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</si>
  <si>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</si>
  <si>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</si>
  <si>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</si>
  <si>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</si>
  <si>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</si>
  <si>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</si>
  <si>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</si>
  <si>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</si>
  <si>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</si>
  <si>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</si>
  <si>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</si>
  <si>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</si>
  <si>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</si>
  <si>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</si>
  <si>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</si>
  <si>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</si>
  <si>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</si>
  <si>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</si>
  <si>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</si>
  <si>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</si>
  <si>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</si>
  <si>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</si>
  <si>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</si>
  <si>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</si>
  <si>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</si>
  <si>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</si>
  <si>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</si>
  <si>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</si>
  <si>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</si>
  <si>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</si>
  <si>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</si>
  <si>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</si>
  <si>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</si>
  <si>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</si>
  <si>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</si>
  <si>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</si>
  <si>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</si>
  <si>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</si>
  <si>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</si>
  <si>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</si>
  <si>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</si>
  <si>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</si>
  <si>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</si>
  <si>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</si>
  <si>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</si>
  <si>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</si>
  <si>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</si>
  <si>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</si>
  <si>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</si>
  <si>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</si>
  <si>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</si>
  <si>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</si>
  <si>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</si>
  <si>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</si>
  <si>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</si>
  <si>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</si>
  <si>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</si>
  <si>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</si>
  <si>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</si>
  <si>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</si>
  <si>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</si>
  <si>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</si>
  <si>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</si>
  <si>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</si>
  <si>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</si>
  <si>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</si>
  <si>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</si>
  <si>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</si>
  <si>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</si>
  <si>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</si>
  <si>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</si>
  <si>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</si>
  <si>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</si>
  <si>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</si>
  <si>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</si>
  <si>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</si>
  <si>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</si>
  <si>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</si>
  <si>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</si>
  <si>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</si>
  <si>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</si>
  <si>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</si>
  <si>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</si>
  <si>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</si>
  <si>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</si>
  <si>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</si>
  <si>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</si>
  <si>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</si>
  <si>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</si>
  <si>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</si>
  <si>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</si>
  <si>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</si>
  <si>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</si>
  <si>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</si>
  <si>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</si>
  <si>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</si>
  <si>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</si>
  <si>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</si>
  <si>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</si>
  <si>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</si>
  <si>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</si>
  <si>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</si>
  <si>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</si>
  <si>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</si>
  <si>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</si>
  <si>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</si>
  <si>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</si>
  <si>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</si>
  <si>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</si>
  <si>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</si>
  <si>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</si>
  <si>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</si>
  <si>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</si>
  <si>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</si>
  <si>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</si>
  <si>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</si>
  <si>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</si>
  <si>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</si>
  <si>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</si>
  <si>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</si>
  <si>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</si>
  <si>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</si>
  <si>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</si>
  <si>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</si>
  <si>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</si>
  <si>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</si>
  <si>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</si>
  <si>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</si>
  <si>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</si>
  <si>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</si>
  <si>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</si>
  <si>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</si>
  <si>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</si>
  <si>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</si>
  <si>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</si>
  <si>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</si>
  <si>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</si>
  <si>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</si>
  <si>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</si>
  <si>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</si>
  <si>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</si>
  <si>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</si>
  <si>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</si>
  <si>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</si>
  <si>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</si>
  <si>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</si>
  <si>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</si>
  <si>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</si>
  <si>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</si>
  <si>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</si>
  <si>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</si>
  <si>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</si>
  <si>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</si>
  <si>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</si>
  <si>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</si>
  <si>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</si>
  <si>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</si>
  <si>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</si>
  <si>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</si>
  <si>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</si>
  <si>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</si>
  <si>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</si>
  <si>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</si>
  <si>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</si>
  <si>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</si>
  <si>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</si>
  <si>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</si>
  <si>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</si>
  <si>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</si>
  <si>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</si>
  <si>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</si>
  <si>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</si>
  <si>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</si>
  <si>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</si>
  <si>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</si>
  <si>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</si>
  <si>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</si>
  <si>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</si>
  <si>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</si>
  <si>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</si>
  <si>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</si>
  <si>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</si>
  <si>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</si>
  <si>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</si>
  <si>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</si>
  <si>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</si>
  <si>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</si>
  <si>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</si>
  <si>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</si>
  <si>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</si>
  <si>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</si>
  <si>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</si>
  <si>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</si>
  <si>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</si>
  <si>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</si>
  <si>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</si>
  <si>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</si>
  <si>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</si>
  <si>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</si>
  <si>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</si>
  <si>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</si>
  <si>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</si>
  <si>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</si>
  <si>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</si>
  <si>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</si>
  <si>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</si>
  <si>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</si>
  <si>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</si>
  <si>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</si>
  <si>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</si>
  <si>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</si>
  <si>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</si>
  <si>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</si>
  <si>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</si>
  <si>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</si>
  <si>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</si>
  <si>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</si>
  <si>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</si>
  <si>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</si>
  <si>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</si>
  <si>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</si>
  <si>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</si>
  <si>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</si>
  <si>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</si>
  <si>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</si>
  <si>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</si>
  <si>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</si>
  <si>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</si>
  <si>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</si>
  <si>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</si>
  <si>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</si>
  <si>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</si>
  <si>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</si>
  <si>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</si>
  <si>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</si>
  <si>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</si>
  <si>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</si>
  <si>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</si>
  <si>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</si>
  <si>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</si>
  <si>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</si>
  <si>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</si>
  <si>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</si>
  <si>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</si>
  <si>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</si>
  <si>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</si>
  <si>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</si>
  <si>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</si>
  <si>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</si>
  <si>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</si>
  <si>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</si>
  <si>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</si>
  <si>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</si>
  <si>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</si>
  <si>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</si>
  <si>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</si>
  <si>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</si>
  <si>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</si>
  <si>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</si>
  <si>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</si>
  <si>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</si>
  <si>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</si>
  <si>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</si>
  <si>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</si>
  <si>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</si>
  <si>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</si>
  <si>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</si>
  <si>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</si>
  <si>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</si>
  <si>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</si>
  <si>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</si>
  <si>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</si>
  <si>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</si>
  <si>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</si>
  <si>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</si>
  <si>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</si>
  <si>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</si>
  <si>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</si>
  <si>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</si>
  <si>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</si>
  <si>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</si>
  <si>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</si>
  <si>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</si>
  <si>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</si>
  <si>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</si>
  <si>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</si>
  <si>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</si>
  <si>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</si>
  <si>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</si>
  <si>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</si>
  <si>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</si>
  <si>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</si>
  <si>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</si>
  <si>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</si>
  <si>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</si>
  <si>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</si>
  <si>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</si>
  <si>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</si>
  <si>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</si>
  <si>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</si>
  <si>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</si>
  <si>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</si>
  <si>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</si>
  <si>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</si>
  <si>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</si>
  <si>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</si>
  <si>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</si>
  <si>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</si>
  <si>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</si>
  <si>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</si>
  <si>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</si>
  <si>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</si>
  <si>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</si>
  <si>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</si>
  <si>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</si>
  <si>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</si>
  <si>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</si>
  <si>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</si>
  <si>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</si>
  <si>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</si>
  <si>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</si>
  <si>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</si>
  <si>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</si>
  <si>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</si>
  <si>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</si>
  <si>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</si>
  <si>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</si>
  <si>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</si>
  <si>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</si>
  <si>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</si>
  <si>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</si>
  <si>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</si>
  <si>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</si>
  <si>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</si>
  <si>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</si>
  <si>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</si>
  <si>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</si>
  <si>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</si>
  <si>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</si>
  <si>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</si>
  <si>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</si>
  <si>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</si>
  <si>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</si>
  <si>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</si>
  <si>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</si>
  <si>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</si>
  <si>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</si>
  <si>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</si>
  <si>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</si>
  <si>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</si>
  <si>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</si>
  <si>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</si>
  <si>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</si>
  <si>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</si>
  <si>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</si>
  <si>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</si>
  <si>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</si>
  <si>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</si>
  <si>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</si>
  <si>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</si>
  <si>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</si>
  <si>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</si>
  <si>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</si>
  <si>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</si>
  <si>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</si>
  <si>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</si>
  <si>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</si>
  <si>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</si>
  <si>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</si>
  <si>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</si>
  <si>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</si>
  <si>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</si>
  <si>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</si>
  <si>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</si>
  <si>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</si>
  <si>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</si>
  <si>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</si>
  <si>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</si>
  <si>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</si>
  <si>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</si>
  <si>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</si>
  <si>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</si>
  <si>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</si>
  <si>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</si>
  <si>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</si>
  <si>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</si>
  <si>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</si>
  <si>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</si>
  <si>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</si>
  <si>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</si>
  <si>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</si>
  <si>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</si>
  <si>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</si>
  <si>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</si>
  <si>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</si>
  <si>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</si>
  <si>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</si>
  <si>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</si>
  <si>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</si>
  <si>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</si>
  <si>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</si>
  <si>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</si>
  <si>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</si>
  <si>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</si>
  <si>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</si>
  <si>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</si>
  <si>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</si>
  <si>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</si>
  <si>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</si>
  <si>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</si>
  <si>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</si>
  <si>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</si>
  <si>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</si>
  <si>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</si>
  <si>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</si>
  <si>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</si>
  <si>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</si>
  <si>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</si>
  <si>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</si>
  <si>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</si>
  <si>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</si>
  <si>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</si>
  <si>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</si>
  <si>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</si>
  <si>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</si>
  <si>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</si>
  <si>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</si>
  <si>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</si>
  <si>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</si>
  <si>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</si>
  <si>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</si>
  <si>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</si>
  <si>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</si>
  <si>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</si>
  <si>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</si>
  <si>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</si>
  <si>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</si>
  <si>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</si>
  <si>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</si>
  <si>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</si>
  <si>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</si>
  <si>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</si>
  <si>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</si>
  <si>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</si>
  <si>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</si>
  <si>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</si>
  <si>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</si>
  <si>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</si>
  <si>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</si>
  <si>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</si>
  <si>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</si>
  <si>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</si>
  <si>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</si>
  <si>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</si>
  <si>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</si>
  <si>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</si>
  <si>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</si>
  <si>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</si>
  <si>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</si>
  <si>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</si>
  <si>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</si>
  <si>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</si>
  <si>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</si>
  <si>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</si>
  <si>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</si>
  <si>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</si>
  <si>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</si>
  <si>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</si>
  <si>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</si>
  <si>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</si>
  <si>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</si>
  <si>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</si>
  <si>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</si>
  <si>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</si>
  <si>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</si>
  <si>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</si>
  <si>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</si>
  <si>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</si>
  <si>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</si>
  <si>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</si>
  <si>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</si>
  <si>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</si>
  <si>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</si>
  <si>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</si>
  <si>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</si>
  <si>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</si>
  <si>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</si>
  <si>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</si>
  <si>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</si>
  <si>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</si>
  <si>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</si>
  <si>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</si>
  <si>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</si>
  <si>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</si>
  <si>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</si>
  <si>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</si>
  <si>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</si>
  <si>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</si>
  <si>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</si>
  <si>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</si>
  <si>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</si>
  <si>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</si>
  <si>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</si>
  <si>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</si>
  <si>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</si>
  <si>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</si>
  <si>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</si>
  <si>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</si>
  <si>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</si>
  <si>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</si>
  <si>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</si>
  <si>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</si>
  <si>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</si>
  <si>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</si>
  <si>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</si>
  <si>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</si>
  <si>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</si>
  <si>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</si>
  <si>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</si>
  <si>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</si>
  <si>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</si>
  <si>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</si>
  <si>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</si>
  <si>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</si>
  <si>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</si>
  <si>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</si>
  <si>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</si>
  <si>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</si>
  <si>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</si>
  <si>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</si>
  <si>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</si>
  <si>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</si>
  <si>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</si>
  <si>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</si>
  <si>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</si>
  <si>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</si>
  <si>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</si>
  <si>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</si>
  <si>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</si>
  <si>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</si>
  <si>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</si>
  <si>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</si>
  <si>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</si>
  <si>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</si>
  <si>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</si>
  <si>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</si>
  <si>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</si>
  <si>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</si>
  <si>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</si>
  <si>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</si>
  <si>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</si>
  <si>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</si>
  <si>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</si>
  <si>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</si>
  <si>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</si>
  <si>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</si>
  <si>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</si>
  <si>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</si>
  <si>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</si>
  <si>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</si>
  <si>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</si>
  <si>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</si>
  <si>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</si>
  <si>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</si>
  <si>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</si>
  <si>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</si>
  <si>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</si>
  <si>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</si>
  <si>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</si>
  <si>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</si>
  <si>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</si>
  <si>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</si>
  <si>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</si>
  <si>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</si>
  <si>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</si>
  <si>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</si>
  <si>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</si>
  <si>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</si>
  <si>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</si>
  <si>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</si>
  <si>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</si>
  <si>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</si>
  <si>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</si>
  <si>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</si>
  <si>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</si>
  <si>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</si>
  <si>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</si>
  <si>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</si>
  <si>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</si>
  <si>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</si>
  <si>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</si>
  <si>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</si>
  <si>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</si>
  <si>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</si>
  <si>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</si>
  <si>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</si>
  <si>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</si>
  <si>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</si>
  <si>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</si>
  <si>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</si>
  <si>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</si>
  <si>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</si>
  <si>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</si>
  <si>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</si>
  <si>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</si>
  <si>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</si>
  <si>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</si>
  <si>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</si>
  <si>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</si>
  <si>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</si>
  <si>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</si>
  <si>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</si>
  <si>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</si>
  <si>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</si>
  <si>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</si>
  <si>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</si>
  <si>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</si>
  <si>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</si>
  <si>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</si>
  <si>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</si>
  <si>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</si>
  <si>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</si>
  <si>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</si>
  <si>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</si>
  <si>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</si>
  <si>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</si>
  <si>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</si>
  <si>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</si>
  <si>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</si>
  <si>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</si>
  <si>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</si>
  <si>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</si>
  <si>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</si>
  <si>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</si>
  <si>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</si>
  <si>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</si>
  <si>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</si>
  <si>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</si>
  <si>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</si>
  <si>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</si>
  <si>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</si>
  <si>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</si>
  <si>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</si>
  <si>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</si>
  <si>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</si>
  <si>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</si>
  <si>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</si>
  <si>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</si>
  <si>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</si>
  <si>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</si>
  <si>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</si>
  <si>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</si>
  <si>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</si>
  <si>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</si>
  <si>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</si>
  <si>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</si>
  <si>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</si>
  <si>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</si>
  <si>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</si>
  <si>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</si>
  <si>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</si>
  <si>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</si>
  <si>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</si>
  <si>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</si>
  <si>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</si>
  <si>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</si>
  <si>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</si>
  <si>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</si>
  <si>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</si>
  <si>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</si>
  <si>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</si>
  <si>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</si>
  <si>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</si>
  <si>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</si>
  <si>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</si>
  <si>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</si>
  <si>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</si>
  <si>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</si>
  <si>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</si>
  <si>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</si>
  <si>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</si>
  <si>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</si>
  <si>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</si>
  <si>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</si>
  <si>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</si>
  <si>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</si>
  <si>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</si>
  <si>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</si>
  <si>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</si>
  <si>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</si>
  <si>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</si>
  <si>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</si>
  <si>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</si>
  <si>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</si>
  <si>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</si>
  <si>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</si>
  <si>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</si>
  <si>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</si>
  <si>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</si>
  <si>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</si>
  <si>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</si>
  <si>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</si>
  <si>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</si>
  <si>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</si>
  <si>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</si>
  <si>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</si>
  <si>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</si>
  <si>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</si>
  <si>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</si>
  <si>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</si>
  <si>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</si>
  <si>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</si>
  <si>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</si>
  <si>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</si>
  <si>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</si>
  <si>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</si>
  <si>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</si>
  <si>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</si>
  <si>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</si>
  <si>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</si>
  <si>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</si>
  <si>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</si>
  <si>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</si>
  <si>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</si>
  <si>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</si>
  <si>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</si>
  <si>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</si>
  <si>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</si>
  <si>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</si>
  <si>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</si>
  <si>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</si>
  <si>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</si>
  <si>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</si>
  <si>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</si>
  <si>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</si>
  <si>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</si>
  <si>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</si>
  <si>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</si>
  <si>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</si>
  <si>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</si>
  <si>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</si>
  <si>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</si>
  <si>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</si>
  <si>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</si>
  <si>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</si>
  <si>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</si>
  <si>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</si>
  <si>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</si>
  <si>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</si>
  <si>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</si>
  <si>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</si>
  <si>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</si>
  <si>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</si>
  <si>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</si>
  <si>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</si>
  <si>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</si>
  <si>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</si>
  <si>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</si>
  <si>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</si>
  <si>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</si>
  <si>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</si>
  <si>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</si>
  <si>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</si>
  <si>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</si>
  <si>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</si>
  <si>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</si>
  <si>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</si>
  <si>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</si>
  <si>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</si>
  <si>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</si>
  <si>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</si>
  <si>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</si>
  <si>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</si>
  <si>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</si>
  <si>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</si>
  <si>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</si>
  <si>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</si>
  <si>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</si>
  <si>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</si>
  <si>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</si>
  <si>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</si>
  <si>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</si>
  <si>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</si>
  <si>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</si>
  <si>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</si>
  <si>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</si>
  <si>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</si>
  <si>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</si>
  <si>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</si>
  <si>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</si>
  <si>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</si>
  <si>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</si>
  <si>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</si>
  <si>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</si>
  <si>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</si>
  <si>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</si>
  <si>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</si>
  <si>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</si>
  <si>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</si>
  <si>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</si>
  <si>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</si>
  <si>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</si>
  <si>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</si>
  <si>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</si>
  <si>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</si>
  <si>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</si>
  <si>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</si>
  <si>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</si>
  <si>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</si>
  <si>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</si>
  <si>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</si>
  <si>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</si>
  <si>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</si>
  <si>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</si>
  <si>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</si>
  <si>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</si>
  <si>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</si>
  <si>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</si>
  <si>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</si>
  <si>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</si>
  <si>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</si>
  <si>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</si>
  <si>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</si>
  <si>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</si>
  <si>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</si>
  <si>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</si>
  <si>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</si>
  <si>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</si>
  <si>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</si>
  <si>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</si>
  <si>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</si>
  <si>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</si>
  <si>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</si>
  <si>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</si>
  <si>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</si>
  <si>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</si>
  <si>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</si>
  <si>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</si>
  <si>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</si>
  <si>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</si>
  <si>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</si>
  <si>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</si>
  <si>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</si>
  <si>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</si>
  <si>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</si>
  <si>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</si>
  <si>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</si>
  <si>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</si>
  <si>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</si>
  <si>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</si>
  <si>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</si>
  <si>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</si>
  <si>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</si>
  <si>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</si>
  <si>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</si>
  <si>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</si>
  <si>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</si>
  <si>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</si>
  <si>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</si>
  <si>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</si>
  <si>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</si>
  <si>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</si>
  <si>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</si>
  <si>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</si>
  <si>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</si>
  <si>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</si>
  <si>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</si>
  <si>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</si>
  <si>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</si>
  <si>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</si>
  <si>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</si>
  <si>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</si>
  <si>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</si>
  <si>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</si>
  <si>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</si>
  <si>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</si>
  <si>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</si>
  <si>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</si>
  <si>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</si>
  <si>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</si>
  <si>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</si>
  <si>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</si>
  <si>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</si>
  <si>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</si>
  <si>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</si>
  <si>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</si>
  <si>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</si>
  <si>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</si>
  <si>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</si>
  <si>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</si>
  <si>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</si>
  <si>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</si>
  <si>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</si>
  <si>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</si>
  <si>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</si>
  <si>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</si>
  <si>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</si>
  <si>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</si>
  <si>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</si>
  <si>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</si>
  <si>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</si>
  <si>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</si>
  <si>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</si>
  <si>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</si>
  <si>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</si>
  <si>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</si>
  <si>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</si>
  <si>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</si>
  <si>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</si>
  <si>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</si>
  <si>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</si>
  <si>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</si>
  <si>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</si>
  <si>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</si>
  <si>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</si>
  <si>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</si>
  <si>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</si>
  <si>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</si>
  <si>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</si>
  <si>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</si>
  <si>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</si>
  <si>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</si>
  <si>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</si>
  <si>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</si>
  <si>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</si>
  <si>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</si>
  <si>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</si>
  <si>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</si>
  <si>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</si>
  <si>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</si>
  <si>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</si>
  <si>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</si>
  <si>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</si>
  <si>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</si>
  <si>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</si>
  <si>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</si>
  <si>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</si>
  <si>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</si>
  <si>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</si>
  <si>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</si>
  <si>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</si>
  <si>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</si>
  <si>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</si>
  <si>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</si>
  <si>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</si>
  <si>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</si>
  <si>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</si>
  <si>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</si>
  <si>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</si>
  <si>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</si>
  <si>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</si>
  <si>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</si>
  <si>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</si>
  <si>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</si>
  <si>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</si>
  <si>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</si>
  <si>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</si>
  <si>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</si>
  <si>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</si>
  <si>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</si>
  <si>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</si>
  <si>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</si>
  <si>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</si>
  <si>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</si>
  <si>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</si>
  <si>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</si>
  <si>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</si>
  <si>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</si>
  <si>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</si>
  <si>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</si>
  <si>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</si>
  <si>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</si>
  <si>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</si>
  <si>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</si>
  <si>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</si>
  <si>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</si>
  <si>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</si>
  <si>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</si>
  <si>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</si>
  <si>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</si>
  <si>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</si>
  <si>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</si>
  <si>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</si>
  <si>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</si>
  <si>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</si>
  <si>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</si>
  <si>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</si>
  <si>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</si>
  <si>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</si>
  <si>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</si>
  <si>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</si>
  <si>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</si>
  <si>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</si>
  <si>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</si>
  <si>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</si>
  <si>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</si>
  <si>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</si>
  <si>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</si>
  <si>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</si>
  <si>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</si>
  <si>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</si>
  <si>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</si>
  <si>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</si>
  <si>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</si>
  <si>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</si>
  <si>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</si>
  <si>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</si>
  <si>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</si>
  <si>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</si>
  <si>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</si>
  <si>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</si>
  <si>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</si>
  <si>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</si>
  <si>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</si>
  <si>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</si>
  <si>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</si>
  <si>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</si>
  <si>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</si>
  <si>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</si>
  <si>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</si>
  <si>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</si>
  <si>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</si>
  <si>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</si>
  <si>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</si>
  <si>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</si>
  <si>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</si>
  <si>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</si>
  <si>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</si>
  <si>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</si>
  <si>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</si>
  <si>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</si>
  <si>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</si>
  <si>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</si>
  <si>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</si>
  <si>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</si>
  <si>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</si>
  <si>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</si>
  <si>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</si>
  <si>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</si>
  <si>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</si>
  <si>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</si>
  <si>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</si>
  <si>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</si>
  <si>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</si>
  <si>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</si>
  <si>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</si>
  <si>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</si>
  <si>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</si>
  <si>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</si>
  <si>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</si>
  <si>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</si>
  <si>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</si>
  <si>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</si>
  <si>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</si>
  <si>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</si>
  <si>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</si>
  <si>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</si>
  <si>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</si>
  <si>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</si>
  <si>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</si>
  <si>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</si>
  <si>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</si>
  <si>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</si>
  <si>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</si>
  <si>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</si>
  <si>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</si>
  <si>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</si>
  <si>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</si>
  <si>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</si>
  <si>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</si>
  <si>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</si>
  <si>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</si>
  <si>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</si>
  <si>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</si>
  <si>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</si>
  <si>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</si>
  <si>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</si>
  <si>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</si>
  <si>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</si>
  <si>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</si>
  <si>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</si>
  <si>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</si>
  <si>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</si>
  <si>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</si>
  <si>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</si>
  <si>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</si>
  <si>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</si>
  <si>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</si>
  <si>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</si>
  <si>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</si>
  <si>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</si>
  <si>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</si>
  <si>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</si>
  <si>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</si>
  <si>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</si>
  <si>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</si>
  <si>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</si>
  <si>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</si>
  <si>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</si>
  <si>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</si>
  <si>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</si>
  <si>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</si>
  <si>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</si>
  <si>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</si>
  <si>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</si>
  <si>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</si>
  <si>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</si>
  <si>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</si>
  <si>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</si>
  <si>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</si>
  <si>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</si>
  <si>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</si>
  <si>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</si>
  <si>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</si>
  <si>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</si>
  <si>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</si>
  <si>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</si>
  <si>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</si>
  <si>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</si>
  <si>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</si>
  <si>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</si>
  <si>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</si>
  <si>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</si>
  <si>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</si>
  <si>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</si>
  <si>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</si>
  <si>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</si>
  <si>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</si>
  <si>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</si>
  <si>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</si>
  <si>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</si>
  <si>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</si>
  <si>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</si>
  <si>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</si>
  <si>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</si>
  <si>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</si>
  <si>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</si>
  <si>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</si>
  <si>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</si>
  <si>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</si>
  <si>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</si>
  <si>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</si>
  <si>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</si>
  <si>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</si>
  <si>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</si>
  <si>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</si>
  <si>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</si>
  <si>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</si>
  <si>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</si>
  <si>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</si>
  <si>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</si>
  <si>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</si>
  <si>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</si>
  <si>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</si>
  <si>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</si>
  <si>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</si>
  <si>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</si>
  <si>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</si>
  <si>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</si>
  <si>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</si>
  <si>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</si>
  <si>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</si>
  <si>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</si>
  <si>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</si>
  <si>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</si>
  <si>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</si>
  <si>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</si>
  <si>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</si>
  <si>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</si>
  <si>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</si>
  <si>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</si>
  <si>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</si>
  <si>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</si>
  <si>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</si>
  <si>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</si>
  <si>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</si>
  <si>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</si>
  <si>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</si>
  <si>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</si>
  <si>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</si>
  <si>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</si>
  <si>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</si>
  <si>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</si>
  <si>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</si>
  <si>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</si>
  <si>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</si>
  <si>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</si>
  <si>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</si>
  <si>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</si>
  <si>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</si>
  <si>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</si>
  <si>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</si>
  <si>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</si>
  <si>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</si>
  <si>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</si>
  <si>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</si>
  <si>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</si>
  <si>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</si>
  <si>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</si>
  <si>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</si>
  <si>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</si>
  <si>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</si>
  <si>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</si>
  <si>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</si>
  <si>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</si>
  <si>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</si>
  <si>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</si>
  <si>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</si>
  <si>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</si>
  <si>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</si>
  <si>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</si>
  <si>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</si>
  <si>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</si>
  <si>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</si>
  <si>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</si>
  <si>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</si>
  <si>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</si>
  <si>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</si>
  <si>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</si>
  <si>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</si>
  <si>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</si>
  <si>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</si>
  <si>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</si>
  <si>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</si>
  <si>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</si>
  <si>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</si>
  <si>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</si>
  <si>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</si>
  <si>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</si>
  <si>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</si>
  <si>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</si>
  <si>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</si>
  <si>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</si>
  <si>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</si>
  <si>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</si>
  <si>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</si>
  <si>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</si>
  <si>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</si>
  <si>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</si>
  <si>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</si>
  <si>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</si>
  <si>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</si>
  <si>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</si>
  <si>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</si>
  <si>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</si>
  <si>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</si>
  <si>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</si>
  <si>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</si>
  <si>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</si>
  <si>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</si>
  <si>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</si>
  <si>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</si>
  <si>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</si>
  <si>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</si>
  <si>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</si>
  <si>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</si>
  <si>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</si>
  <si>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</si>
  <si>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</si>
  <si>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</si>
  <si>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</si>
  <si>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</si>
  <si>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</si>
  <si>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</si>
  <si>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</si>
  <si>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</si>
  <si>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</si>
  <si>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</si>
  <si>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</si>
  <si>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</si>
  <si>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</si>
  <si>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</si>
  <si>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</si>
  <si>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</si>
  <si>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</si>
  <si>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</si>
  <si>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</si>
  <si>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</si>
  <si>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</si>
  <si>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</si>
  <si>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</si>
  <si>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</si>
  <si>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</si>
  <si>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</si>
  <si>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</si>
  <si>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</si>
  <si>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</si>
  <si>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</si>
  <si>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</si>
  <si>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</si>
  <si>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</si>
  <si>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</si>
  <si>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</si>
  <si>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</si>
  <si>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</si>
  <si>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</si>
  <si>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</si>
  <si>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</si>
  <si>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</si>
  <si>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</si>
  <si>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</si>
  <si>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</si>
  <si>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</si>
  <si>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</si>
  <si>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</si>
  <si>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</si>
  <si>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</si>
  <si>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</si>
  <si>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</si>
  <si>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</si>
  <si>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</si>
  <si>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</si>
  <si>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</si>
  <si>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</si>
  <si>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</si>
  <si>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</si>
  <si>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</si>
  <si>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</si>
  <si>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</si>
  <si>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</si>
  <si>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</si>
  <si>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</si>
  <si>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</si>
  <si>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</si>
  <si>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</si>
  <si>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</si>
  <si>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</si>
  <si>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</si>
  <si>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</si>
  <si>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</si>
  <si>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</si>
  <si>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</si>
  <si>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</si>
  <si>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</si>
  <si>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</si>
  <si>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</si>
  <si>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</si>
  <si>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</si>
  <si>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</si>
  <si>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</si>
  <si>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</si>
  <si>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</si>
  <si>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</si>
  <si>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</si>
  <si>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</si>
  <si>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</si>
  <si>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</si>
  <si>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</si>
  <si>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</si>
  <si>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</si>
  <si>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</si>
  <si>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</si>
  <si>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</si>
  <si>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</si>
  <si>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</si>
  <si>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</si>
  <si>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</si>
  <si>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</si>
  <si>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</si>
  <si>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</si>
  <si>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</si>
  <si>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</si>
  <si>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</si>
  <si>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</si>
  <si>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</si>
  <si>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</si>
  <si>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</si>
  <si>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</si>
  <si>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</si>
  <si>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</si>
  <si>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</si>
  <si>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</si>
  <si>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</si>
  <si>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</si>
  <si>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</si>
  <si>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</si>
  <si>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</si>
  <si>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</si>
  <si>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</si>
  <si>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</si>
  <si>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</si>
  <si>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</si>
  <si>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</si>
  <si>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</si>
  <si>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</si>
  <si>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</si>
  <si>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</si>
  <si>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</si>
  <si>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</si>
  <si>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</si>
  <si>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</si>
  <si>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</si>
  <si>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</si>
  <si>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</si>
  <si>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</si>
  <si>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</si>
  <si>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</si>
  <si>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</si>
  <si>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</si>
  <si>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</si>
  <si>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</si>
  <si>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</si>
  <si>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</si>
  <si>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</si>
  <si>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</si>
  <si>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</si>
  <si>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</si>
  <si>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</si>
  <si>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</si>
  <si>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</si>
  <si>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</si>
  <si>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</si>
  <si>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</si>
  <si>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</si>
  <si>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</si>
  <si>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</si>
  <si>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</si>
  <si>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</si>
  <si>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</si>
  <si>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</si>
  <si>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</si>
  <si>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</si>
  <si>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</si>
  <si>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</si>
  <si>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</si>
  <si>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</si>
  <si>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</si>
  <si>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</si>
  <si>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</si>
  <si>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</si>
  <si>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</si>
  <si>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</si>
  <si>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</si>
  <si>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</si>
  <si>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</si>
  <si>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</si>
  <si>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</si>
  <si>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</si>
  <si>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</si>
  <si>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</si>
  <si>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</si>
  <si>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</si>
  <si>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</si>
  <si>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</si>
  <si>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</si>
  <si>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</si>
  <si>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</si>
  <si>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</si>
  <si>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</si>
  <si>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</si>
  <si>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</si>
  <si>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</si>
  <si>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</si>
  <si>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</si>
  <si>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</si>
  <si>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</si>
  <si>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</si>
  <si>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</si>
  <si>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</si>
  <si>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</si>
  <si>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</si>
  <si>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</si>
  <si>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</si>
  <si>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</si>
  <si>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</si>
  <si>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</si>
  <si>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</si>
  <si>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</si>
  <si>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</si>
  <si>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</si>
  <si>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</si>
  <si>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</si>
  <si>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</si>
  <si>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</si>
  <si>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</si>
  <si>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</si>
  <si>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</si>
  <si>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</si>
  <si>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</si>
  <si>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</si>
  <si>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</si>
  <si>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</si>
  <si>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</si>
  <si>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</si>
  <si>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</si>
  <si>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</si>
  <si>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</si>
  <si>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</si>
  <si>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</si>
  <si>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</si>
  <si>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</si>
  <si>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</si>
  <si>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</si>
  <si>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</si>
  <si>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</si>
  <si>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</si>
  <si>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</si>
  <si>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</si>
  <si>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</si>
  <si>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</si>
  <si>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</si>
  <si>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</si>
  <si>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</si>
  <si>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</si>
  <si>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</si>
  <si>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</si>
  <si>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</si>
  <si>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</si>
  <si>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</si>
  <si>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</si>
  <si>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</si>
  <si>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</si>
  <si>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</si>
  <si>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</si>
  <si>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</si>
  <si>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</si>
  <si>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</si>
  <si>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</si>
  <si>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</si>
  <si>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</si>
  <si>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</si>
  <si>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</si>
  <si>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</si>
  <si>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</si>
  <si>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</si>
  <si>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</si>
  <si>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</si>
  <si>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</si>
  <si>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</si>
  <si>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</si>
  <si>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</si>
  <si>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</si>
  <si>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</si>
  <si>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</si>
  <si>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</si>
  <si>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</si>
  <si>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</si>
  <si>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</si>
  <si>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</si>
  <si>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</si>
  <si>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</si>
  <si>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</si>
  <si>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</si>
  <si>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</si>
  <si>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</si>
  <si>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</si>
  <si>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</si>
  <si>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</si>
  <si>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</si>
  <si>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</si>
  <si>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</si>
  <si>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</si>
  <si>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</si>
  <si>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</si>
  <si>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</si>
  <si>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</si>
  <si>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</si>
  <si>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</si>
  <si>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</si>
  <si>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</si>
  <si>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</si>
  <si>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</si>
  <si>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</si>
  <si>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</si>
  <si>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</si>
  <si>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</si>
  <si>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</si>
  <si>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</si>
  <si>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</si>
  <si>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</si>
  <si>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</si>
  <si>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</si>
  <si>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</si>
  <si>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</si>
  <si>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</si>
  <si>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</si>
  <si>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</si>
  <si>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</si>
  <si>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</si>
  <si>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</si>
  <si>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</si>
  <si>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</si>
  <si>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</si>
  <si>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</si>
  <si>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</si>
  <si>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</si>
  <si>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</si>
  <si>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</si>
  <si>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</si>
  <si>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</si>
  <si>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</si>
  <si>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</si>
  <si>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</si>
  <si>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</si>
  <si>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</si>
  <si>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</si>
  <si>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</si>
  <si>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</si>
  <si>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</si>
  <si>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</si>
  <si>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</si>
  <si>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</si>
  <si>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</si>
  <si>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</si>
  <si>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</si>
  <si>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</si>
  <si>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</si>
  <si>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</si>
  <si>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</si>
  <si>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</si>
  <si>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</si>
  <si>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</si>
  <si>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</si>
  <si>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</si>
  <si>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</si>
  <si>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</si>
  <si>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</si>
  <si>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</si>
  <si>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</si>
  <si>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</si>
  <si>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</si>
  <si>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</si>
  <si>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</si>
  <si>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</si>
  <si>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</si>
  <si>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</si>
  <si>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</si>
  <si>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</si>
  <si>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</si>
  <si>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</si>
  <si>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</si>
  <si>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</si>
  <si>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</si>
  <si>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</si>
  <si>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</si>
  <si>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</si>
  <si>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</si>
  <si>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</si>
  <si>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</si>
  <si>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</si>
  <si>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</si>
  <si>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</si>
  <si>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</si>
  <si>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</si>
  <si>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</si>
  <si>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</si>
  <si>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</si>
  <si>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</si>
  <si>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</si>
  <si>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</si>
  <si>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</si>
  <si>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</si>
  <si>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</si>
  <si>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</si>
  <si>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</si>
  <si>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</si>
  <si>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</si>
  <si>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</si>
  <si>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</si>
  <si>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</si>
  <si>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</si>
  <si>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</si>
  <si>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</si>
  <si>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</si>
  <si>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</si>
  <si>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</si>
  <si>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</si>
  <si>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</si>
  <si>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</si>
  <si>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</si>
  <si>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</si>
  <si>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</si>
  <si>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</si>
  <si>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</si>
  <si>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</si>
  <si>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</si>
  <si>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</si>
  <si>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</si>
  <si>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</si>
  <si>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</si>
  <si>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</si>
  <si>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</si>
  <si>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</si>
  <si>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</si>
  <si>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</si>
  <si>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</si>
  <si>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</si>
  <si>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</si>
  <si>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</si>
  <si>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</si>
  <si>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</si>
  <si>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</si>
  <si>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</si>
  <si>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</si>
  <si>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</si>
  <si>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</si>
  <si>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</si>
  <si>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</si>
  <si>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</si>
  <si>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</si>
  <si>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</si>
  <si>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</si>
  <si>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</si>
  <si>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</si>
  <si>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</si>
  <si>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</si>
  <si>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</si>
  <si>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</si>
  <si>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</si>
  <si>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</si>
  <si>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</si>
  <si>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</si>
  <si>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</si>
  <si>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</si>
  <si>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</si>
  <si>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</si>
  <si>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</si>
  <si>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</si>
  <si>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</si>
  <si>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</si>
  <si>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</si>
  <si>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</si>
  <si>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</si>
  <si>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</si>
  <si>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</si>
  <si>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</si>
  <si>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</si>
  <si>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</si>
  <si>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</si>
  <si>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</si>
  <si>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</si>
  <si>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</si>
  <si>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</si>
  <si>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</si>
  <si>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</si>
  <si>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</si>
  <si>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</si>
  <si>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</si>
  <si>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</si>
  <si>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</si>
  <si>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</si>
  <si>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</si>
  <si>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</si>
  <si>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</si>
  <si>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</si>
  <si>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</si>
  <si>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</si>
  <si>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</si>
  <si>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</si>
  <si>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</si>
  <si>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</si>
  <si>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</si>
  <si>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</si>
  <si>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</si>
  <si>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</si>
  <si>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</si>
  <si>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</si>
  <si>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</si>
  <si>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</si>
  <si>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</si>
  <si>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</si>
  <si>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</si>
  <si>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</si>
  <si>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</si>
  <si>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</si>
  <si>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</si>
  <si>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</si>
  <si>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</si>
  <si>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</si>
  <si>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</si>
  <si>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</si>
  <si>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</si>
  <si>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</si>
  <si>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</si>
  <si>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</si>
  <si>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</si>
  <si>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</si>
  <si>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</si>
  <si>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</si>
  <si>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</si>
  <si>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</si>
  <si>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</si>
  <si>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</si>
  <si>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</si>
  <si>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</si>
  <si>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</si>
  <si>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</si>
  <si>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</si>
  <si>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</si>
  <si>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</si>
  <si>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</si>
  <si>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</si>
  <si>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</si>
  <si>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</si>
  <si>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</si>
  <si>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</si>
  <si>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</si>
  <si>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</si>
  <si>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</si>
  <si>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</si>
  <si>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</si>
  <si>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</si>
  <si>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</si>
  <si>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</si>
  <si>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</si>
  <si>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</si>
  <si>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</si>
  <si>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</si>
  <si>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</si>
  <si>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</si>
  <si>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</si>
  <si>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</si>
  <si>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</si>
  <si>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</si>
  <si>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</si>
  <si>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</si>
  <si>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</si>
  <si>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</si>
  <si>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</si>
  <si>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</si>
  <si>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</si>
  <si>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</si>
  <si>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</si>
  <si>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</si>
  <si>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</si>
  <si>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</si>
  <si>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</si>
  <si>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</si>
  <si>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</si>
  <si>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</si>
  <si>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</si>
  <si>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</si>
  <si>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</si>
  <si>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</si>
  <si>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</si>
  <si>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</si>
  <si>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</si>
  <si>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</si>
  <si>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</si>
  <si>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</si>
  <si>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</si>
  <si>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</si>
  <si>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</si>
  <si>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</si>
  <si>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</si>
  <si>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</si>
  <si>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</si>
  <si>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</si>
  <si>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</si>
  <si>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</si>
  <si>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</si>
  <si>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</si>
  <si>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</si>
  <si>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</si>
  <si>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</si>
  <si>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</si>
  <si>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</si>
  <si>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</si>
  <si>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</si>
  <si>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</si>
  <si>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</si>
  <si>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</si>
  <si>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</si>
  <si>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</si>
  <si>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</si>
  <si>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</si>
  <si>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</si>
  <si>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</si>
  <si>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</si>
  <si>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</si>
  <si>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</si>
  <si>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</si>
  <si>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</si>
  <si>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</si>
  <si>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</si>
  <si>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</si>
  <si>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</si>
  <si>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</si>
  <si>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</si>
  <si>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</si>
  <si>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</si>
  <si>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</si>
  <si>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</si>
  <si>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</si>
  <si>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</si>
  <si>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</si>
  <si>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</si>
  <si>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</si>
  <si>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</si>
  <si>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</si>
  <si>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</si>
  <si>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</si>
  <si>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</si>
  <si>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</si>
  <si>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</si>
  <si>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</si>
  <si>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</si>
  <si>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</si>
  <si>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</si>
  <si>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</si>
  <si>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</si>
  <si>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</si>
  <si>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</si>
  <si>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</si>
  <si>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</si>
  <si>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</si>
  <si>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</si>
  <si>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</si>
  <si>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</si>
  <si>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</si>
  <si>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</si>
  <si>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</si>
  <si>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</si>
  <si>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</si>
  <si>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</si>
  <si>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</si>
  <si>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</si>
  <si>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</si>
  <si>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</si>
  <si>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</si>
  <si>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</si>
  <si>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</si>
  <si>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</si>
  <si>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</si>
  <si>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</si>
  <si>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</si>
  <si>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</si>
  <si>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</si>
  <si>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</si>
  <si>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</si>
  <si>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</si>
  <si>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</si>
  <si>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</si>
  <si>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</si>
  <si>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</si>
  <si>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</si>
  <si>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</si>
  <si>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</si>
  <si>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</si>
  <si>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</si>
  <si>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</si>
  <si>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</si>
  <si>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</si>
  <si>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</si>
  <si>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</si>
  <si>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</si>
  <si>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</si>
  <si>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</si>
  <si>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</si>
  <si>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</si>
  <si>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</si>
  <si>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</si>
  <si>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</si>
  <si>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</si>
  <si>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</si>
  <si>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</si>
  <si>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</si>
  <si>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</si>
  <si>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</si>
  <si>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</si>
  <si>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</si>
  <si>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</si>
  <si>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</si>
  <si>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</si>
  <si>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</si>
  <si>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</si>
  <si>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</si>
  <si>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</si>
  <si>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</si>
  <si>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</si>
  <si>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</si>
  <si>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</si>
  <si>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</si>
  <si>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</si>
  <si>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</si>
  <si>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</si>
  <si>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</si>
  <si>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</si>
  <si>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</si>
  <si>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</si>
  <si>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</si>
  <si>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</si>
  <si>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</si>
  <si>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</si>
  <si>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</si>
  <si>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</si>
  <si>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</si>
  <si>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</si>
  <si>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</si>
  <si>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</si>
  <si>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</si>
  <si>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</si>
  <si>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</si>
  <si>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</si>
  <si>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</si>
  <si>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</si>
  <si>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</si>
  <si>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</si>
  <si>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</si>
  <si>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</si>
  <si>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</si>
  <si>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</si>
  <si>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</si>
  <si>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</si>
  <si>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</si>
  <si>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</si>
  <si>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</si>
  <si>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</si>
  <si>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</si>
  <si>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</si>
  <si>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</si>
  <si>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</si>
  <si>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</si>
  <si>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</si>
  <si>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</si>
  <si>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</si>
  <si>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</si>
  <si>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</si>
  <si>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</si>
  <si>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</si>
  <si>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</si>
  <si>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</si>
  <si>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</si>
  <si>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</si>
  <si>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</si>
  <si>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</si>
  <si>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</si>
  <si>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</si>
  <si>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</si>
  <si>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</si>
  <si>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</si>
  <si>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</si>
  <si>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</si>
  <si>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</si>
  <si>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</si>
  <si>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</si>
  <si>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</si>
  <si>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</si>
  <si>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</si>
  <si>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</si>
  <si>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</si>
  <si>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</si>
  <si>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</si>
  <si>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</si>
  <si>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</si>
  <si>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</si>
  <si>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</si>
  <si>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</si>
  <si>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</si>
  <si>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</si>
  <si>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</si>
  <si>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</si>
  <si>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</si>
  <si>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</si>
  <si>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</si>
  <si>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</si>
  <si>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</si>
  <si>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</si>
  <si>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</si>
  <si>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</si>
  <si>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</si>
  <si>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</si>
  <si>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</si>
  <si>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</si>
  <si>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</si>
  <si>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</si>
  <si>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</si>
  <si>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</si>
  <si>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</si>
  <si>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</si>
  <si>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</si>
  <si>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</si>
  <si>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</si>
  <si>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</si>
  <si>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</si>
  <si>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</si>
  <si>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</si>
  <si>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</si>
  <si>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</si>
  <si>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</si>
  <si>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</si>
  <si>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</si>
  <si>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</si>
  <si>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</si>
  <si>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</si>
  <si>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</si>
  <si>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</si>
  <si>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</si>
  <si>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</si>
  <si>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</si>
  <si>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</si>
  <si>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</si>
  <si>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</si>
  <si>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</si>
  <si>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</si>
  <si>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</si>
  <si>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</si>
  <si>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</si>
  <si>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</si>
  <si>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</si>
  <si>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</si>
  <si>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</si>
  <si>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</si>
  <si>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</si>
  <si>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</si>
  <si>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</si>
  <si>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</si>
  <si>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</si>
  <si>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</si>
  <si>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</si>
  <si>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</si>
  <si>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</si>
  <si>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</si>
  <si>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</si>
  <si>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</si>
  <si>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</si>
  <si>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</si>
  <si>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</si>
  <si>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</si>
  <si>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</si>
  <si>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</si>
  <si>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</si>
  <si>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</si>
  <si>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</si>
  <si>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</si>
  <si>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</si>
  <si>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</si>
  <si>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</si>
  <si>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</si>
  <si>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</si>
  <si>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</si>
  <si>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</si>
  <si>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</si>
  <si>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</si>
  <si>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</si>
  <si>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</si>
  <si>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</si>
  <si>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</si>
  <si>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</si>
  <si>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</si>
  <si>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</si>
  <si>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</si>
  <si>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</si>
  <si>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</si>
  <si>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</si>
  <si>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</si>
  <si>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</si>
  <si>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</si>
  <si>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</si>
  <si>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</si>
  <si>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</si>
  <si>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</si>
  <si>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</si>
  <si>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</si>
  <si>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</si>
  <si>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</si>
  <si>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</si>
  <si>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</si>
  <si>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</si>
  <si>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</si>
  <si>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</si>
  <si>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</si>
  <si>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</si>
  <si>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</si>
  <si>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</si>
  <si>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</si>
  <si>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</si>
  <si>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</si>
  <si>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</si>
  <si>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</si>
  <si>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</si>
  <si>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</si>
  <si>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</si>
  <si>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</si>
  <si>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</si>
  <si>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</si>
  <si>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</si>
  <si>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</si>
  <si>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</si>
  <si>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</si>
  <si>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</si>
  <si>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</si>
  <si>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</si>
  <si>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</si>
  <si>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</si>
  <si>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</si>
  <si>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</si>
  <si>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</si>
  <si>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</si>
  <si>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</si>
  <si>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</si>
  <si>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</si>
  <si>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</si>
  <si>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</si>
  <si>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</si>
  <si>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</si>
  <si>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</si>
  <si>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</si>
  <si>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</si>
  <si>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</si>
  <si>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</si>
  <si>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</si>
  <si>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</si>
  <si>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</si>
  <si>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</si>
  <si>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</si>
  <si>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</si>
  <si>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</si>
  <si>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</si>
  <si>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</si>
  <si>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</si>
  <si>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</si>
  <si>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</si>
  <si>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</si>
  <si>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</si>
  <si>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</si>
  <si>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</si>
  <si>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</si>
  <si>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</si>
  <si>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</si>
  <si>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</si>
  <si>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</si>
  <si>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</si>
  <si>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</si>
  <si>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</si>
  <si>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</si>
  <si>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</si>
  <si>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</si>
  <si>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</si>
  <si>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</si>
  <si>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</si>
  <si>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</si>
  <si>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</si>
  <si>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</si>
  <si>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</si>
  <si>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</si>
  <si>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</si>
  <si>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</si>
  <si>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</si>
  <si>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</si>
  <si>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</si>
  <si>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</si>
  <si>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</si>
  <si>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</si>
  <si>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</si>
  <si>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</si>
  <si>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</si>
  <si>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</si>
  <si>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</si>
  <si>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</si>
  <si>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</si>
  <si>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</si>
  <si>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</si>
  <si>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</si>
  <si>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</si>
  <si>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</si>
  <si>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</si>
  <si>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</si>
  <si>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</si>
  <si>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</si>
  <si>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</si>
  <si>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</si>
  <si>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</si>
  <si>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</si>
  <si>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</si>
  <si>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</si>
  <si>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</si>
  <si>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</si>
  <si>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</si>
  <si>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</si>
  <si>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</si>
  <si>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</si>
  <si>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</si>
  <si>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</si>
  <si>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</si>
  <si>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</si>
  <si>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</si>
  <si>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</si>
  <si>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</si>
  <si>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</si>
  <si>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</si>
  <si>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</si>
  <si>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</si>
  <si>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</si>
  <si>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</si>
  <si>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</si>
  <si>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</si>
  <si>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</si>
  <si>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</si>
  <si>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</si>
  <si>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</si>
  <si>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</si>
  <si>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</si>
  <si>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</si>
  <si>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</si>
  <si>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</si>
  <si>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</si>
  <si>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</si>
  <si>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</si>
  <si>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</si>
  <si>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</si>
  <si>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</si>
  <si>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</si>
  <si>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</si>
  <si>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</si>
  <si>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</si>
  <si>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</si>
  <si>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</si>
  <si>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</si>
  <si>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</si>
  <si>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</si>
  <si>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</si>
  <si>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</si>
  <si>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</si>
  <si>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</si>
  <si>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</si>
  <si>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</si>
  <si>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</si>
  <si>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</si>
  <si>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</si>
  <si>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</si>
  <si>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</si>
  <si>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</si>
  <si>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</si>
  <si>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</si>
  <si>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</si>
  <si>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</si>
  <si>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</si>
  <si>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</si>
  <si>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</si>
  <si>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</si>
  <si>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</si>
  <si>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</si>
  <si>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</si>
  <si>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</si>
  <si>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</si>
  <si>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</si>
  <si>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</si>
  <si>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</si>
  <si>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</si>
  <si>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</si>
  <si>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</si>
  <si>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</si>
  <si>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</si>
  <si>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</si>
  <si>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</si>
  <si>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</si>
  <si>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</si>
  <si>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</si>
  <si>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</si>
  <si>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</si>
  <si>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</si>
  <si>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</si>
  <si>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</si>
  <si>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</si>
  <si>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</si>
  <si>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</si>
  <si>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</si>
  <si>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</si>
  <si>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</si>
  <si>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</si>
  <si>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</si>
  <si>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</si>
  <si>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</si>
  <si>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</si>
  <si>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</si>
  <si>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</si>
  <si>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</si>
  <si>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</si>
  <si>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</si>
  <si>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</si>
  <si>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</si>
  <si>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</si>
  <si>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</si>
  <si>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</si>
  <si>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</si>
  <si>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</si>
  <si>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</si>
  <si>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</si>
  <si>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</si>
  <si>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</si>
  <si>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</si>
  <si>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</si>
  <si>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</si>
  <si>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</si>
  <si>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</si>
  <si>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</si>
  <si>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</si>
  <si>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</si>
  <si>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</si>
  <si>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</si>
  <si>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</si>
  <si>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</si>
  <si>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</si>
  <si>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</si>
  <si>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</si>
  <si>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</si>
  <si>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</si>
  <si>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</si>
  <si>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</si>
  <si>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</si>
  <si>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</si>
  <si>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</si>
  <si>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</si>
  <si>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</si>
  <si>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</si>
  <si>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</si>
  <si>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</si>
  <si>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</si>
  <si>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</si>
  <si>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</si>
  <si>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</si>
  <si>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</si>
  <si>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</si>
  <si>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</si>
  <si>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</si>
  <si>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</si>
  <si>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</si>
  <si>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</si>
  <si>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</si>
  <si>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</si>
  <si>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</si>
  <si>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</si>
  <si>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</si>
  <si>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</si>
  <si>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</si>
  <si>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</si>
  <si>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</si>
  <si>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</si>
  <si>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</si>
  <si>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</si>
  <si>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</si>
  <si>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</si>
  <si>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</si>
  <si>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</si>
  <si>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</si>
  <si>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</si>
  <si>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</si>
  <si>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</si>
  <si>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</si>
  <si>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</si>
  <si>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</si>
  <si>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</si>
  <si>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</si>
  <si>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</si>
  <si>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</si>
  <si>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</si>
  <si>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</si>
  <si>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</si>
  <si>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</si>
  <si>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</si>
  <si>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</si>
  <si>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</si>
  <si>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</si>
  <si>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</si>
  <si>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</si>
  <si>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</si>
  <si>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</si>
  <si>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</si>
  <si>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</si>
  <si>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</si>
  <si>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</si>
  <si>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</si>
  <si>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</si>
  <si>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</si>
  <si>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</si>
  <si>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</si>
  <si>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</si>
  <si>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</si>
  <si>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</si>
  <si>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</si>
  <si>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</si>
  <si>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</si>
  <si>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</si>
  <si>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</si>
  <si>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</si>
  <si>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</si>
  <si>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</si>
  <si>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</si>
  <si>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</si>
  <si>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</si>
  <si>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</si>
  <si>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</si>
  <si>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</si>
  <si>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</si>
  <si>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</si>
  <si>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</si>
  <si>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</si>
  <si>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</si>
  <si>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</si>
  <si>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</si>
  <si>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</si>
  <si>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</si>
  <si>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</si>
  <si>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</si>
  <si>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</si>
  <si>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</si>
  <si>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</si>
  <si>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</si>
  <si>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</si>
  <si>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</si>
  <si>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</si>
  <si>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</si>
  <si>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</si>
  <si>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</si>
  <si>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</si>
  <si>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</si>
  <si>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</si>
  <si>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</si>
  <si>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</si>
  <si>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</si>
  <si>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</si>
  <si>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</si>
  <si>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</si>
  <si>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</si>
  <si>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</si>
  <si>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</si>
  <si>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</si>
  <si>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</si>
  <si>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</si>
  <si>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</si>
  <si>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</si>
  <si>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</si>
  <si>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</si>
  <si>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</si>
  <si>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</si>
  <si>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</si>
  <si>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</si>
  <si>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</si>
  <si>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</si>
  <si>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</si>
  <si>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</si>
  <si>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</si>
  <si>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</si>
  <si>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</si>
  <si>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</si>
  <si>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</si>
  <si>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</si>
  <si>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</si>
  <si>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</si>
  <si>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</si>
  <si>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</si>
  <si>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</si>
  <si>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</si>
  <si>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</si>
  <si>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</si>
  <si>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</si>
  <si>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</si>
  <si>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</si>
  <si>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</si>
  <si>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</si>
  <si>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</si>
  <si>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</si>
  <si>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</si>
  <si>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</si>
  <si>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</si>
  <si>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</si>
  <si>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</si>
  <si>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</si>
  <si>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</si>
  <si>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</si>
  <si>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</si>
  <si>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</si>
  <si>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</si>
  <si>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</si>
  <si>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</si>
  <si>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</si>
  <si>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</si>
  <si>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</si>
  <si>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</si>
  <si>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</si>
  <si>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</si>
  <si>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</si>
  <si>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</si>
  <si>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</si>
  <si>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</si>
  <si>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</si>
  <si>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</si>
  <si>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</si>
  <si>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</si>
  <si>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</si>
  <si>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</si>
  <si>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</si>
  <si>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</si>
  <si>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</si>
  <si>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</si>
  <si>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</si>
  <si>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</si>
  <si>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</si>
  <si>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</si>
  <si>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</si>
  <si>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</si>
  <si>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</si>
  <si>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</si>
  <si>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</si>
  <si>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</si>
  <si>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</si>
  <si>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</si>
  <si>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</si>
  <si>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</si>
  <si>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</si>
  <si>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</si>
  <si>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</si>
  <si>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</si>
  <si>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</si>
  <si>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</si>
  <si>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</si>
  <si>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</si>
  <si>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</si>
  <si>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</si>
  <si>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</si>
  <si>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</si>
  <si>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</si>
  <si>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</si>
  <si>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</si>
  <si>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</si>
  <si>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</si>
  <si>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</si>
  <si>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</si>
  <si>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</si>
  <si>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</si>
  <si>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</si>
  <si>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</si>
  <si>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</si>
  <si>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</si>
  <si>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</si>
  <si>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</si>
  <si>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</si>
  <si>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</si>
  <si>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</si>
  <si>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</si>
  <si>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</si>
  <si>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</si>
  <si>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</si>
  <si>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</si>
  <si>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</si>
  <si>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</si>
  <si>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</si>
  <si>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</si>
  <si>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</si>
  <si>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</si>
  <si>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</si>
  <si>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</si>
  <si>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</si>
  <si>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</si>
  <si>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</si>
  <si>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</si>
  <si>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</si>
  <si>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</si>
  <si>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</si>
  <si>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</si>
  <si>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</si>
  <si>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</si>
  <si>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</si>
  <si>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</si>
  <si>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</si>
  <si>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</si>
  <si>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</si>
  <si>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</si>
  <si>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</si>
  <si>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</si>
  <si>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</si>
  <si>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</si>
  <si>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</si>
  <si>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</si>
  <si>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</si>
  <si>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</si>
  <si>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</si>
  <si>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</si>
  <si>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</si>
  <si>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</si>
  <si>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</si>
  <si>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</si>
  <si>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</si>
  <si>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</si>
  <si>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</si>
  <si>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</si>
  <si>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</si>
  <si>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</si>
  <si>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</si>
  <si>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</si>
  <si>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</si>
  <si>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</si>
  <si>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</si>
  <si>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</si>
  <si>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</si>
  <si>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</si>
  <si>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</si>
  <si>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</si>
  <si>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</si>
  <si>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</si>
  <si>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</si>
  <si>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</si>
  <si>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</si>
  <si>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</si>
  <si>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</si>
  <si>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</si>
  <si>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</si>
  <si>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</si>
  <si>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</si>
  <si>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</si>
  <si>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</si>
  <si>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</si>
  <si>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</si>
  <si>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</si>
  <si>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</si>
  <si>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</si>
  <si>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</si>
  <si>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</si>
  <si>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</si>
  <si>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</si>
  <si>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</si>
  <si>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</si>
  <si>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</si>
  <si>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</si>
  <si>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</si>
  <si>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</si>
  <si>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</si>
  <si>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</si>
  <si>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</si>
  <si>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</si>
  <si>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</si>
  <si>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</si>
  <si>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</si>
  <si>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</si>
  <si>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</si>
  <si>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</si>
  <si>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</si>
  <si>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</si>
  <si>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</si>
  <si>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</si>
  <si>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</si>
  <si>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</si>
  <si>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</si>
  <si>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</si>
  <si>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</si>
  <si>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</si>
  <si>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</si>
  <si>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</si>
  <si>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</si>
  <si>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</si>
  <si>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</si>
  <si>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</si>
  <si>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</si>
  <si>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</si>
  <si>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</si>
  <si>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</si>
  <si>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</si>
  <si>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</si>
  <si>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</si>
  <si>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</si>
  <si>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</si>
  <si>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</si>
  <si>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</si>
  <si>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</si>
  <si>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</si>
  <si>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</si>
  <si>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</si>
  <si>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</si>
  <si>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</si>
  <si>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</si>
  <si>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</si>
  <si>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</si>
  <si>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</si>
  <si>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</si>
  <si>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</si>
  <si>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</si>
  <si>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</si>
  <si>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</si>
  <si>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</si>
  <si>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</si>
  <si>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</si>
  <si>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</si>
  <si>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</si>
  <si>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</si>
  <si>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</si>
  <si>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</si>
  <si>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</si>
  <si>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</si>
  <si>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</si>
  <si>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</si>
  <si>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</si>
  <si>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</si>
  <si>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</si>
  <si>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</si>
  <si>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</si>
  <si>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</si>
  <si>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</si>
  <si>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</si>
  <si>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</si>
  <si>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</si>
  <si>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</si>
  <si>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</si>
  <si>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</si>
  <si>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</si>
  <si>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</si>
  <si>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</si>
  <si>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</si>
  <si>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</si>
  <si>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</si>
  <si>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</si>
  <si>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</si>
  <si>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</si>
  <si>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</si>
  <si>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</si>
  <si>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</si>
  <si>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</si>
  <si>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</si>
  <si>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</si>
  <si>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</si>
  <si>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</si>
  <si>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</si>
  <si>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</si>
  <si>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</si>
  <si>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</si>
  <si>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</si>
  <si>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</si>
  <si>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</si>
  <si>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</si>
  <si>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</si>
  <si>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</si>
  <si>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</si>
  <si>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</si>
  <si>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</si>
  <si>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</si>
  <si>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</si>
  <si>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</si>
  <si>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</si>
  <si>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</si>
  <si>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</si>
  <si>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</si>
  <si>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</si>
  <si>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</si>
  <si>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</si>
  <si>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</si>
  <si>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</si>
  <si>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</si>
  <si>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</si>
  <si>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</si>
  <si>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</si>
  <si>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</si>
  <si>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</si>
  <si>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</si>
  <si>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</si>
  <si>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</si>
  <si>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</si>
  <si>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</si>
  <si>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</si>
  <si>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</si>
  <si>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</si>
  <si>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</si>
  <si>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</si>
  <si>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</si>
  <si>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</si>
  <si>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</si>
  <si>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</si>
  <si>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</si>
  <si>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</si>
  <si>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</si>
  <si>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</si>
  <si>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</si>
  <si>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</si>
  <si>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</si>
  <si>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</si>
  <si>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</si>
  <si>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</si>
  <si>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</si>
  <si>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</si>
  <si>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</si>
  <si>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</si>
  <si>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</si>
  <si>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</si>
  <si>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</si>
  <si>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</si>
  <si>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</si>
  <si>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</si>
  <si>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</si>
  <si>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</si>
  <si>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</si>
  <si>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</si>
  <si>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</si>
  <si>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</si>
  <si>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</si>
  <si>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</si>
  <si>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</si>
  <si>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</si>
  <si>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</si>
  <si>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</si>
  <si>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</si>
  <si>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</si>
  <si>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</si>
  <si>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</si>
  <si>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</si>
  <si>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</si>
  <si>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</si>
  <si>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</si>
  <si>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</si>
  <si>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</si>
  <si>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</si>
  <si>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</si>
  <si>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</si>
  <si>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</si>
  <si>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</si>
  <si>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</si>
  <si>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</si>
  <si>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</si>
  <si>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</si>
  <si>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</si>
  <si>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</si>
  <si>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</si>
  <si>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</si>
  <si>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</si>
  <si>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</si>
  <si>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</si>
  <si>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</si>
  <si>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</si>
  <si>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</si>
  <si>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</si>
  <si>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</si>
  <si>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</si>
  <si>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</si>
  <si>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</si>
  <si>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</si>
  <si>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</si>
  <si>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</si>
  <si>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</si>
  <si>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</si>
  <si>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</si>
  <si>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</si>
  <si>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</si>
  <si>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</si>
  <si>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</si>
  <si>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</si>
  <si>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</si>
  <si>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</si>
  <si>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</si>
  <si>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</si>
  <si>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</si>
  <si>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</si>
  <si>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</si>
  <si>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</si>
  <si>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</si>
  <si>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</si>
  <si>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</si>
  <si>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</si>
  <si>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</si>
  <si>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</si>
  <si>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</si>
  <si>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</si>
  <si>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</si>
  <si>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</si>
  <si>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</si>
  <si>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</si>
  <si>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</si>
  <si>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</si>
  <si>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</si>
  <si>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</si>
  <si>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</si>
  <si>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</si>
  <si>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</si>
  <si>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</si>
  <si>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</si>
  <si>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</si>
  <si>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</si>
  <si>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</si>
  <si>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</si>
  <si>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</si>
  <si>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</si>
  <si>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</si>
  <si>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</si>
  <si>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</si>
  <si>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</si>
  <si>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</si>
  <si>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</si>
  <si>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</si>
  <si>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</si>
  <si>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</si>
  <si>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</si>
  <si>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</si>
  <si>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</si>
  <si>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</si>
  <si>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</si>
  <si>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</si>
  <si>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</si>
  <si>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</si>
  <si>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</si>
  <si>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</si>
  <si>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</si>
  <si>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</si>
  <si>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</si>
  <si>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</si>
  <si>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</si>
  <si>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</si>
  <si>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</si>
  <si>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</si>
  <si>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</si>
  <si>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</si>
  <si>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</si>
  <si>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</si>
  <si>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</si>
  <si>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</si>
  <si>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</si>
  <si>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</si>
  <si>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</si>
  <si>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</si>
  <si>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</si>
  <si>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</si>
  <si>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</si>
  <si>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</si>
  <si>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</si>
  <si>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</si>
  <si>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</si>
  <si>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</si>
  <si>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</si>
  <si>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</si>
  <si>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</si>
  <si>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</si>
  <si>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</si>
  <si>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</si>
  <si>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</si>
  <si>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</si>
  <si>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</si>
  <si>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</si>
  <si>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</si>
  <si>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</si>
  <si>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</si>
  <si>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</si>
  <si>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</si>
  <si>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</si>
  <si>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</si>
  <si>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</si>
  <si>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</si>
  <si>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</si>
  <si>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</si>
  <si>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</si>
  <si>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</si>
  <si>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</si>
  <si>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</si>
  <si>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</si>
  <si>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</si>
  <si>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</si>
  <si>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</si>
  <si>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</si>
  <si>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</si>
  <si>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</si>
  <si>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</si>
  <si>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</si>
  <si>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</si>
  <si>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</si>
  <si>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</si>
  <si>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</si>
  <si>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</si>
  <si>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</si>
  <si>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</si>
  <si>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</si>
  <si>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</si>
  <si>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</si>
  <si>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</si>
  <si>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</si>
  <si>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</si>
  <si>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</si>
  <si>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</si>
  <si>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</si>
  <si>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</si>
  <si>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</si>
  <si>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</si>
  <si>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</si>
  <si>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</si>
  <si>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</si>
  <si>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</si>
  <si>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</si>
  <si>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</si>
  <si>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</si>
  <si>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</si>
  <si>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</si>
  <si>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</si>
  <si>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</si>
  <si>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</si>
  <si>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</si>
  <si>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</si>
  <si>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</si>
  <si>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</si>
  <si>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</si>
  <si>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</si>
  <si>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</si>
  <si>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</si>
  <si>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</si>
  <si>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</si>
  <si>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</si>
  <si>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</si>
  <si>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</si>
  <si>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</si>
  <si>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</si>
  <si>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</si>
  <si>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</si>
  <si>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</si>
  <si>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</si>
  <si>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</si>
  <si>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</si>
  <si>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</si>
  <si>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</si>
  <si>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</si>
  <si>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</si>
  <si>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</si>
  <si>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</si>
  <si>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</si>
  <si>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</si>
  <si>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</si>
  <si>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</si>
  <si>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</si>
  <si>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</si>
  <si>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</si>
  <si>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</si>
  <si>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</si>
  <si>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</si>
  <si>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</si>
  <si>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</si>
  <si>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</si>
  <si>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</si>
  <si>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</si>
  <si>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</si>
  <si>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</si>
  <si>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</si>
  <si>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</si>
  <si>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</si>
  <si>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</si>
  <si>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</si>
  <si>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</si>
  <si>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</si>
  <si>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</si>
  <si>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</si>
  <si>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</si>
  <si>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</si>
  <si>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</si>
  <si>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</si>
  <si>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</si>
  <si>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</si>
  <si>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</si>
  <si>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</si>
  <si>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</si>
  <si>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</si>
  <si>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</si>
  <si>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</si>
  <si>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</si>
  <si>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</si>
  <si>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</si>
  <si>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</si>
  <si>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</si>
  <si>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</si>
  <si>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</si>
  <si>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</si>
  <si>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</si>
  <si>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</si>
  <si>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</si>
  <si>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</si>
  <si>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</si>
  <si>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</si>
  <si>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</si>
  <si>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</si>
  <si>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</si>
  <si>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</si>
  <si>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</si>
  <si>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</si>
  <si>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</si>
  <si>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</si>
  <si>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</si>
  <si>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</si>
  <si>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</si>
  <si>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</si>
  <si>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</si>
  <si>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</si>
  <si>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</si>
  <si>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</si>
  <si>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</si>
  <si>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</si>
  <si>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</si>
  <si>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</si>
  <si>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</si>
  <si>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</si>
  <si>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</si>
  <si>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</si>
  <si>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</si>
  <si>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</si>
  <si>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</si>
  <si>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</si>
  <si>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</si>
  <si>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</si>
  <si>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</si>
  <si>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</si>
  <si>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</si>
  <si>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</si>
  <si>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</si>
  <si>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</si>
  <si>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</si>
  <si>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</si>
  <si>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</si>
  <si>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</si>
  <si>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</si>
  <si>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</si>
  <si>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</si>
  <si>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</si>
  <si>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</si>
  <si>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</si>
  <si>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</si>
  <si>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</si>
  <si>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</si>
  <si>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</si>
  <si>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</si>
  <si>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</si>
  <si>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</si>
  <si>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</si>
  <si>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</si>
  <si>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</si>
  <si>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</si>
  <si>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</si>
  <si>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</si>
  <si>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</si>
  <si>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</si>
  <si>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</si>
  <si>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</si>
  <si>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</si>
  <si>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</si>
  <si>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</si>
  <si>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</si>
  <si>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</si>
  <si>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</si>
  <si>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</si>
  <si>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</si>
  <si>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</si>
  <si>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</si>
  <si>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</si>
  <si>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</si>
  <si>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</si>
  <si>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</si>
  <si>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</si>
  <si>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</si>
  <si>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</si>
  <si>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</si>
  <si>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</si>
  <si>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</si>
  <si>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</si>
  <si>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</si>
  <si>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</si>
  <si>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</si>
  <si>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</si>
  <si>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</si>
  <si>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</si>
  <si>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</si>
  <si>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</si>
  <si>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</si>
  <si>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</si>
  <si>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</si>
  <si>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</si>
  <si>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</si>
  <si>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</si>
  <si>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</si>
  <si>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</si>
  <si>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</si>
  <si>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</si>
  <si>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</si>
  <si>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</si>
  <si>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</si>
  <si>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</si>
  <si>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</si>
  <si>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</si>
  <si>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</si>
  <si>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</si>
  <si>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</si>
  <si>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</si>
  <si>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</si>
  <si>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</si>
  <si>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</si>
  <si>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</si>
  <si>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</si>
  <si>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</si>
  <si>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</si>
  <si>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</si>
  <si>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</si>
  <si>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</si>
  <si>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</si>
  <si>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</si>
  <si>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</si>
  <si>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</si>
  <si>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</si>
  <si>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</si>
  <si>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</si>
  <si>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</si>
  <si>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</si>
  <si>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</si>
  <si>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</si>
  <si>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</si>
  <si>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</si>
  <si>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</si>
  <si>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</si>
  <si>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</si>
  <si>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</si>
  <si>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</si>
  <si>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</si>
  <si>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</si>
  <si>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</si>
  <si>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</si>
  <si>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</si>
  <si>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</si>
  <si>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</si>
  <si>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</si>
  <si>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</si>
  <si>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</si>
  <si>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</si>
  <si>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</si>
  <si>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</si>
  <si>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</si>
  <si>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</si>
  <si>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</si>
  <si>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</si>
  <si>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</si>
  <si>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</si>
  <si>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05088400</t>
  </si>
  <si>
    <t>LE LOT</t>
  </si>
  <si>
    <t>LE LOT A PESCADOIRES</t>
  </si>
  <si>
    <t>IBMR223-05480</t>
  </si>
  <si>
    <t>Agence de l'Eau Adour Garonne</t>
  </si>
  <si>
    <t>41749411900056</t>
  </si>
  <si>
    <t>AQUABIO</t>
  </si>
  <si>
    <t>GAUCHE</t>
  </si>
  <si>
    <t>Adèle BOULARD (Hydrobiologiste) - Benjamin POUJARDIEU (Chef de Projet) - Simon HACQUART (Autre) - Benjamin POUJARDIEU (Chef de Projet)</t>
  </si>
  <si>
    <t>Points contacts</t>
  </si>
  <si>
    <t>BASSES EAUX</t>
  </si>
  <si>
    <t>ensoleille</t>
  </si>
  <si>
    <t>NULLE OU FAIBLE</t>
  </si>
  <si>
    <t>OUI</t>
  </si>
  <si>
    <t>Abondant</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</si>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</sst>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553477</v>
      </c>
      <c r="G10" s="97"/>
      <c r="H10" s="98"/>
    </row>
    <row r="11" spans="1:8" ht="15">
      <c r="A11" s="10" t="s">
        <v>2281</v>
      </c>
      <c r="B11" s="47">
        <v>44761</v>
      </c>
      <c r="D11" s="10" t="s">
        <v>2284</v>
      </c>
      <c r="E11" s="52">
        <v>6380408</v>
      </c>
      <c r="G11" s="97"/>
      <c r="H11" s="98"/>
    </row>
    <row r="12" spans="1:8" ht="15">
      <c r="A12" s="10" t="s">
        <v>2287</v>
      </c>
      <c r="B12" s="52" t="s">
        <v>5291</v>
      </c>
      <c r="D12" s="10" t="s">
        <v>2285</v>
      </c>
      <c r="E12" s="52">
        <v>553383</v>
      </c>
      <c r="G12" s="99"/>
      <c r="H12" s="100"/>
    </row>
    <row r="13" spans="1:5" ht="17.25" customHeight="1" thickBot="1">
      <c r="A13" s="2"/>
      <c r="B13" s="55"/>
      <c r="D13" s="10" t="s">
        <v>2286</v>
      </c>
      <c r="E13" s="52">
        <v>6380379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553477</v>
      </c>
    </row>
    <row r="18" spans="1:3" ht="15">
      <c r="A18" s="111"/>
      <c r="B18" s="49" t="s">
        <v>2271</v>
      </c>
      <c r="C18" s="61">
        <f>E11</f>
        <v>6380408</v>
      </c>
    </row>
    <row r="19" spans="1:2" ht="15">
      <c r="A19" s="3" t="s">
        <v>2063</v>
      </c>
      <c r="B19" s="29">
        <v>79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97</v>
      </c>
      <c r="D35" s="28" t="s">
        <v>2288</v>
      </c>
      <c r="E35" s="32">
        <v>3</v>
      </c>
    </row>
    <row r="36" spans="1:5" s="7" customFormat="1" ht="15" customHeight="1">
      <c r="A36" s="5" t="s">
        <v>2113</v>
      </c>
      <c r="B36" s="30">
        <v>100</v>
      </c>
      <c r="C36" s="6"/>
      <c r="D36" s="8" t="s">
        <v>2112</v>
      </c>
      <c r="E36" s="30">
        <v>100</v>
      </c>
    </row>
    <row r="37" spans="1:5" s="7" customFormat="1" ht="15" customHeight="1">
      <c r="A37" s="5" t="s">
        <v>2111</v>
      </c>
      <c r="B37" s="30">
        <v>71</v>
      </c>
      <c r="C37" s="6"/>
      <c r="D37" s="8" t="s">
        <v>2110</v>
      </c>
      <c r="E37" s="30">
        <v>2.5</v>
      </c>
    </row>
    <row r="38" spans="1:5" s="7" customFormat="1" ht="15" customHeight="1">
      <c r="A38" s="5" t="s">
        <v>2115</v>
      </c>
      <c r="B38" s="30">
        <v>8.1</v>
      </c>
      <c r="C38" s="6"/>
      <c r="D38" s="8" t="s">
        <v>2115</v>
      </c>
      <c r="E38" s="30">
        <v>60</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0</v>
      </c>
      <c r="C58" s="6"/>
      <c r="D58" s="10" t="s">
        <v>2094</v>
      </c>
      <c r="E58" s="9">
        <v>4</v>
      </c>
    </row>
    <row r="59" spans="1:5" s="15" customFormat="1" ht="15">
      <c r="A59" s="3" t="s">
        <v>2093</v>
      </c>
      <c r="B59" s="9">
        <v>2</v>
      </c>
      <c r="C59" s="6"/>
      <c r="D59" s="10" t="s">
        <v>2093</v>
      </c>
      <c r="E59" s="9">
        <v>4</v>
      </c>
    </row>
    <row r="60" spans="1:5" s="15" customFormat="1" ht="15">
      <c r="A60" s="3" t="s">
        <v>2092</v>
      </c>
      <c r="B60" s="9">
        <v>3</v>
      </c>
      <c r="C60" s="6"/>
      <c r="D60" s="10" t="s">
        <v>2092</v>
      </c>
      <c r="E60" s="9">
        <v>0</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0</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4</v>
      </c>
    </row>
    <row r="74" spans="1:5" s="15" customFormat="1" ht="15">
      <c r="A74" s="3" t="s">
        <v>2082</v>
      </c>
      <c r="B74" s="9">
        <v>0</v>
      </c>
      <c r="C74" s="6"/>
      <c r="D74" s="10" t="s">
        <v>2082</v>
      </c>
      <c r="E74" s="9">
        <v>4</v>
      </c>
    </row>
    <row r="75" spans="1:5" s="15" customFormat="1" ht="15">
      <c r="A75" s="3" t="s">
        <v>2081</v>
      </c>
      <c r="B75" s="9">
        <v>0</v>
      </c>
      <c r="C75" s="6"/>
      <c r="D75" s="10" t="s">
        <v>2081</v>
      </c>
      <c r="E75" s="9">
        <v>4</v>
      </c>
    </row>
    <row r="76" spans="1:5" s="15" customFormat="1" ht="15">
      <c r="A76" s="3" t="s">
        <v>2080</v>
      </c>
      <c r="B76" s="9">
        <v>4</v>
      </c>
      <c r="C76" s="6"/>
      <c r="D76" s="10" t="s">
        <v>2080</v>
      </c>
      <c r="E76" s="9">
        <v>3</v>
      </c>
    </row>
    <row r="77" spans="1:5" s="15" customFormat="1" ht="15">
      <c r="A77" s="3" t="s">
        <v>2079</v>
      </c>
      <c r="B77" s="9">
        <v>4</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3</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0</v>
      </c>
      <c r="C85" s="6"/>
      <c r="D85" s="10" t="s">
        <v>2073</v>
      </c>
      <c r="E85" s="9">
        <v>2</v>
      </c>
    </row>
    <row r="86" spans="1:5" s="15" customFormat="1" ht="15">
      <c r="A86" s="3" t="s">
        <v>2072</v>
      </c>
      <c r="B86" s="9">
        <v>0</v>
      </c>
      <c r="C86" s="6"/>
      <c r="D86" s="10" t="s">
        <v>2072</v>
      </c>
      <c r="E86" s="9">
        <v>4</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1366</v>
      </c>
      <c r="B97" s="20" t="str">
        <f>IF(A97="NEWCOD",IF(ISBLANK(G97),"renseigner le champ 'Nouveau taxon'",G97),VLOOKUP(A97,'Ref Taxo'!A:B,2,FALSE))</f>
        <v>Phalaris arundinacea</v>
      </c>
      <c r="C97" s="21">
        <f>IF(A97="NEWCOD",IF(ISBLANK(H97),"NoCod",H97),VLOOKUP(A97,'Ref Taxo'!A:D,4,FALSE))</f>
        <v>1577</v>
      </c>
      <c r="D97" s="34">
        <v>0</v>
      </c>
      <c r="E97" s="35">
        <v>0.009999999776482582</v>
      </c>
      <c r="F97" s="35" t="s">
        <v>2294</v>
      </c>
      <c r="G97" s="77"/>
      <c r="H97" s="78"/>
    </row>
    <row r="98" spans="1:8" ht="15">
      <c r="A98" s="33" t="s">
        <v>1289</v>
      </c>
      <c r="B98" s="20" t="str">
        <f>IF(A98="NEWCOD",IF(ISBLANK(G98),"renseigner le champ 'Nouveau taxon'",G98),VLOOKUP(A98,'Ref Taxo'!A:B,2,FALSE))</f>
        <v>Oedogonium</v>
      </c>
      <c r="C98" s="21">
        <f>IF(A98="NEWCOD",IF(ISBLANK(H98),"NoCod",H98),VLOOKUP(A98,'Ref Taxo'!A:D,4,FALSE))</f>
        <v>1134</v>
      </c>
      <c r="D98" s="34">
        <v>0</v>
      </c>
      <c r="E98" s="35">
        <v>0.009999999776482582</v>
      </c>
      <c r="F98" s="35" t="s">
        <v>2294</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v>
      </c>
      <c r="E99" s="35">
        <v>0.009999999776482582</v>
      </c>
      <c r="F99" s="35" t="s">
        <v>2294</v>
      </c>
      <c r="G99" s="79"/>
      <c r="H99" s="80"/>
    </row>
    <row r="100" spans="1:8" ht="15">
      <c r="A100" s="33" t="s">
        <v>1016</v>
      </c>
      <c r="B100" s="20" t="str">
        <f>IF(A100="NEWCOD",IF(ISBLANK(G100),"renseigner le champ 'Nouveau taxon'",G100),VLOOKUP(A100,'Ref Taxo'!A:B,2,FALSE))</f>
        <v>Leersia oryzoides</v>
      </c>
      <c r="C100" s="21">
        <f>IF(A100="NEWCOD",IF(ISBLANK(H100),"NoCod",H100),VLOOKUP(A100,'Ref Taxo'!A:D,4,FALSE))</f>
        <v>1569</v>
      </c>
      <c r="D100" s="34">
        <v>0</v>
      </c>
      <c r="E100" s="35">
        <v>0.009999999776482582</v>
      </c>
      <c r="F100" s="35" t="s">
        <v>2294</v>
      </c>
      <c r="G100" s="79"/>
      <c r="H100" s="80"/>
    </row>
    <row r="101" spans="1:8" ht="15">
      <c r="A101" s="33" t="s">
        <v>1835</v>
      </c>
      <c r="B101" s="20" t="str">
        <f>IF(A101="NEWCOD",IF(ISBLANK(G101),"renseigner le champ 'Nouveau taxon'",G101),VLOOKUP(A101,'Ref Taxo'!A:B,2,FALSE))</f>
        <v>Solanum dulcamara</v>
      </c>
      <c r="C101" s="21">
        <f>IF(A101="NEWCOD",IF(ISBLANK(H101),"NoCod",H101),VLOOKUP(A101,'Ref Taxo'!A:D,4,FALSE))</f>
        <v>1964</v>
      </c>
      <c r="D101" s="34">
        <v>0</v>
      </c>
      <c r="E101" s="35">
        <v>0.009999999776482582</v>
      </c>
      <c r="F101" s="35" t="s">
        <v>2294</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v>
      </c>
      <c r="E102" s="35">
        <v>0.009999999776482582</v>
      </c>
      <c r="F102" s="35" t="s">
        <v>2294</v>
      </c>
      <c r="G102" s="79"/>
      <c r="H102" s="80"/>
    </row>
    <row r="103" spans="1:8" ht="15">
      <c r="A103" s="33" t="s">
        <v>1690</v>
      </c>
      <c r="B103" s="20" t="str">
        <f>IF(A103="NEWCOD",IF(ISBLANK(G103),"renseigner le champ 'Nouveau taxon'",G103),VLOOKUP(A103,'Ref Taxo'!A:B,2,FALSE))</f>
        <v>Rorippa sylvestris</v>
      </c>
      <c r="C103" s="21">
        <f>IF(A103="NEWCOD",IF(ISBLANK(H103),"NoCod",H103),VLOOKUP(A103,'Ref Taxo'!A:D,4,FALSE))</f>
        <v>1767</v>
      </c>
      <c r="D103" s="34">
        <v>0</v>
      </c>
      <c r="E103" s="35">
        <v>0.009999999776482582</v>
      </c>
      <c r="F103" s="35" t="s">
        <v>2294</v>
      </c>
      <c r="G103" s="79"/>
      <c r="H103" s="80"/>
    </row>
    <row r="104" spans="1:8" ht="15">
      <c r="A104" s="33" t="s">
        <v>1098</v>
      </c>
      <c r="B104" s="20" t="str">
        <f>IF(A104="NEWCOD",IF(ISBLANK(G104),"renseigner le champ 'Nouveau taxon'",G104),VLOOKUP(A104,'Ref Taxo'!A:B,2,FALSE))</f>
        <v>Lysimachia vulgaris</v>
      </c>
      <c r="C104" s="21">
        <f>IF(A104="NEWCOD",IF(ISBLANK(H104),"NoCod",H104),VLOOKUP(A104,'Ref Taxo'!A:D,4,FALSE))</f>
        <v>1887</v>
      </c>
      <c r="D104" s="34">
        <v>0</v>
      </c>
      <c r="E104" s="35">
        <v>0.009999999776482582</v>
      </c>
      <c r="F104" s="35" t="s">
        <v>2294</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v>
      </c>
      <c r="E105" s="35">
        <v>0.009999999776482582</v>
      </c>
      <c r="F105" s="35" t="s">
        <v>2294</v>
      </c>
      <c r="G105" s="79"/>
      <c r="H105" s="80"/>
    </row>
    <row r="106" spans="1:8" ht="15">
      <c r="A106" s="33" t="s">
        <v>741</v>
      </c>
      <c r="B106" s="20" t="str">
        <f>IF(A106="NEWCOD",IF(ISBLANK(G106),"renseigner le champ 'Nouveau taxon'",G106),VLOOKUP(A106,'Ref Taxo'!A:B,2,FALSE))</f>
        <v>Fissidens fontanus</v>
      </c>
      <c r="C106" s="21">
        <f>IF(A106="NEWCOD",IF(ISBLANK(H106),"NoCod",H106),VLOOKUP(A106,'Ref Taxo'!A:D,4,FALSE))</f>
        <v>31545</v>
      </c>
      <c r="D106" s="34">
        <v>0</v>
      </c>
      <c r="E106" s="35">
        <v>0.009999999776482582</v>
      </c>
      <c r="F106" s="35" t="s">
        <v>2294</v>
      </c>
      <c r="G106" s="79"/>
      <c r="H106" s="80"/>
    </row>
    <row r="107" spans="1:8" ht="15">
      <c r="A107" s="33" t="s">
        <v>1104</v>
      </c>
      <c r="B107" s="20" t="str">
        <f>IF(A107="NEWCOD",IF(ISBLANK(G107),"renseigner le champ 'Nouveau taxon'",G107),VLOOKUP(A107,'Ref Taxo'!A:B,2,FALSE))</f>
        <v>Lythrum salicaria</v>
      </c>
      <c r="C107" s="21">
        <f>IF(A107="NEWCOD",IF(ISBLANK(H107),"NoCod",H107),VLOOKUP(A107,'Ref Taxo'!A:D,4,FALSE))</f>
        <v>1823</v>
      </c>
      <c r="D107" s="34">
        <v>0</v>
      </c>
      <c r="E107" s="35">
        <v>0.009999999776482582</v>
      </c>
      <c r="F107" s="35" t="s">
        <v>2294</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v>
      </c>
      <c r="E108" s="35">
        <v>0.009999999776482582</v>
      </c>
      <c r="F108" s="35" t="s">
        <v>2294</v>
      </c>
      <c r="G108" s="79"/>
      <c r="H108" s="80"/>
    </row>
    <row r="109" spans="1:8" ht="15">
      <c r="A109" s="33" t="s">
        <v>702</v>
      </c>
      <c r="B109" s="20" t="str">
        <f>IF(A109="NEWCOD",IF(ISBLANK(G109),"renseigner le champ 'Nouveau taxon'",G109),VLOOKUP(A109,'Ref Taxo'!A:B,2,FALSE))</f>
        <v>Eurhynchium</v>
      </c>
      <c r="C109" s="21">
        <f>IF(A109="NEWCOD",IF(ISBLANK(H109),"NoCod",H109),VLOOKUP(A109,'Ref Taxo'!A:D,4,FALSE))</f>
        <v>1262</v>
      </c>
      <c r="D109" s="34">
        <v>0</v>
      </c>
      <c r="E109" s="35">
        <v>0.009999999776482582</v>
      </c>
      <c r="F109" s="35" t="s">
        <v>2294</v>
      </c>
      <c r="G109" s="79"/>
      <c r="H109" s="80"/>
    </row>
    <row r="110" spans="1:8" ht="15">
      <c r="A110" s="33" t="s">
        <v>758</v>
      </c>
      <c r="B110" s="20" t="str">
        <f>IF(A110="NEWCOD",IF(ISBLANK(G110),"renseigner le champ 'Nouveau taxon'",G110),VLOOKUP(A110,'Ref Taxo'!A:B,2,FALSE))</f>
        <v>Fissidens rivularis</v>
      </c>
      <c r="C110" s="21">
        <f>IF(A110="NEWCOD",IF(ISBLANK(H110),"NoCod",H110),VLOOKUP(A110,'Ref Taxo'!A:D,4,FALSE))</f>
        <v>19669</v>
      </c>
      <c r="D110" s="34">
        <v>0</v>
      </c>
      <c r="E110" s="35">
        <v>0.009999999776482582</v>
      </c>
      <c r="F110" s="35" t="s">
        <v>2294</v>
      </c>
      <c r="G110" s="79"/>
      <c r="H110" s="80"/>
    </row>
    <row r="111" spans="1:8" ht="15">
      <c r="A111" s="33" t="s">
        <v>765</v>
      </c>
      <c r="B111" s="20" t="str">
        <f>IF(A111="NEWCOD",IF(ISBLANK(G111),"renseigner le champ 'Nouveau taxon'",G111),VLOOKUP(A111,'Ref Taxo'!A:B,2,FALSE))</f>
        <v>Fissidens taxifolius</v>
      </c>
      <c r="C111" s="21">
        <f>IF(A111="NEWCOD",IF(ISBLANK(H111),"NoCod",H111),VLOOKUP(A111,'Ref Taxo'!A:D,4,FALSE))</f>
        <v>1300</v>
      </c>
      <c r="D111" s="34">
        <v>0</v>
      </c>
      <c r="E111" s="35">
        <v>0.009999999776482582</v>
      </c>
      <c r="F111" s="35" t="s">
        <v>2294</v>
      </c>
      <c r="G111" s="79"/>
      <c r="H111" s="80"/>
    </row>
    <row r="112" spans="1:8" ht="15">
      <c r="A112" s="33" t="s">
        <v>1207</v>
      </c>
      <c r="B112" s="20" t="str">
        <f>IF(A112="NEWCOD",IF(ISBLANK(G112),"renseigner le champ 'Nouveau taxon'",G112),VLOOKUP(A112,'Ref Taxo'!A:B,2,FALSE))</f>
        <v>Myriophyllum spicatum</v>
      </c>
      <c r="C112" s="21">
        <f>IF(A112="NEWCOD",IF(ISBLANK(H112),"NoCod",H112),VLOOKUP(A112,'Ref Taxo'!A:D,4,FALSE))</f>
        <v>1778</v>
      </c>
      <c r="D112" s="34">
        <v>0</v>
      </c>
      <c r="E112" s="35">
        <v>0.009999999776482582</v>
      </c>
      <c r="F112" s="35" t="s">
        <v>2294</v>
      </c>
      <c r="G112" s="79"/>
      <c r="H112" s="80"/>
    </row>
    <row r="113" spans="1:8" ht="15">
      <c r="A113" s="33" t="s">
        <v>1087</v>
      </c>
      <c r="B113" s="20" t="str">
        <f>IF(A113="NEWCOD",IF(ISBLANK(G113),"renseigner le champ 'Nouveau taxon'",G113),VLOOKUP(A113,'Ref Taxo'!A:B,2,FALSE))</f>
        <v>Lycopus europaeus</v>
      </c>
      <c r="C113" s="21">
        <f>IF(A113="NEWCOD",IF(ISBLANK(H113),"NoCod",H113),VLOOKUP(A113,'Ref Taxo'!A:D,4,FALSE))</f>
        <v>1789</v>
      </c>
      <c r="D113" s="34">
        <v>0</v>
      </c>
      <c r="E113" s="35">
        <v>0.009999999776482582</v>
      </c>
      <c r="F113" s="35" t="s">
        <v>2294</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v>
      </c>
      <c r="E114" s="35">
        <v>0.009999999776482582</v>
      </c>
      <c r="F114" s="35" t="s">
        <v>2294</v>
      </c>
      <c r="G114" s="79"/>
      <c r="H114" s="80"/>
    </row>
    <row r="115" spans="1:8" ht="15">
      <c r="A115" s="33" t="s">
        <v>1345</v>
      </c>
      <c r="B115" s="20" t="str">
        <f>IF(A115="NEWCOD",IF(ISBLANK(G115),"renseigner le champ 'Nouveau taxon'",G115),VLOOKUP(A115,'Ref Taxo'!A:B,2,FALSE))</f>
        <v>Persicaria hydropiper</v>
      </c>
      <c r="C115" s="21">
        <f>IF(A115="NEWCOD",IF(ISBLANK(H115),"NoCod",H115),VLOOKUP(A115,'Ref Taxo'!A:D,4,FALSE))</f>
        <v>31021</v>
      </c>
      <c r="D115" s="34">
        <v>0</v>
      </c>
      <c r="E115" s="35">
        <v>0.009999999776482582</v>
      </c>
      <c r="F115" s="35" t="s">
        <v>2294</v>
      </c>
      <c r="G115" s="79"/>
      <c r="H115" s="80"/>
    </row>
    <row r="116" spans="1:8" ht="15">
      <c r="A116" s="33" t="s">
        <v>1029</v>
      </c>
      <c r="B116" s="20" t="str">
        <f>IF(A116="NEWCOD",IF(ISBLANK(G116),"renseigner le champ 'Nouveau taxon'",G116),VLOOKUP(A116,'Ref Taxo'!A:B,2,FALSE))</f>
        <v>Spirodela polyrhiza</v>
      </c>
      <c r="C116" s="21">
        <f>IF(A116="NEWCOD",IF(ISBLANK(H116),"NoCod",H116),VLOOKUP(A116,'Ref Taxo'!A:D,4,FALSE))</f>
        <v>1630</v>
      </c>
      <c r="D116" s="34">
        <v>0</v>
      </c>
      <c r="E116" s="35">
        <v>0.009999999776482582</v>
      </c>
      <c r="F116" s="35" t="s">
        <v>2294</v>
      </c>
      <c r="G116" s="79"/>
      <c r="H116" s="80"/>
    </row>
    <row r="117" spans="1:8" ht="15">
      <c r="A117" s="33" t="s">
        <v>1218</v>
      </c>
      <c r="B117" s="20" t="str">
        <f>IF(A117="NEWCOD",IF(ISBLANK(G117),"renseigner le champ 'Nouveau taxon'",G117),VLOOKUP(A117,'Ref Taxo'!A:B,2,FALSE))</f>
        <v>Najas marina</v>
      </c>
      <c r="C117" s="21">
        <f>IF(A117="NEWCOD",IF(ISBLANK(H117),"NoCod",H117),VLOOKUP(A117,'Ref Taxo'!A:D,4,FALSE))</f>
        <v>1835</v>
      </c>
      <c r="D117" s="34">
        <v>0</v>
      </c>
      <c r="E117" s="35">
        <v>0.009999999776482582</v>
      </c>
      <c r="F117" s="35" t="s">
        <v>2294</v>
      </c>
      <c r="G117" s="79"/>
      <c r="H117" s="80"/>
    </row>
    <row r="118" spans="1:8" ht="15">
      <c r="A118" s="33" t="s">
        <v>153</v>
      </c>
      <c r="B118" s="20" t="str">
        <f>IF(A118="NEWCOD",IF(ISBLANK(G118),"renseigner le champ 'Nouveau taxon'",G118),VLOOKUP(A118,'Ref Taxo'!A:B,2,FALSE))</f>
        <v>Bidens</v>
      </c>
      <c r="C118" s="21">
        <f>IF(A118="NEWCOD",IF(ISBLANK(H118),"NoCod",H118),VLOOKUP(A118,'Ref Taxo'!A:D,4,FALSE))</f>
        <v>1724</v>
      </c>
      <c r="D118" s="34">
        <v>0</v>
      </c>
      <c r="E118" s="35">
        <v>0.009999999776482582</v>
      </c>
      <c r="F118" s="35" t="s">
        <v>2294</v>
      </c>
      <c r="G118" s="79"/>
      <c r="H118" s="80"/>
    </row>
    <row r="119" spans="1:8" ht="15">
      <c r="A119" s="33" t="s">
        <v>1680</v>
      </c>
      <c r="B119" s="20" t="str">
        <f>IF(A119="NEWCOD",IF(ISBLANK(G119),"renseigner le champ 'Nouveau taxon'",G119),VLOOKUP(A119,'Ref Taxo'!A:B,2,FALSE))</f>
        <v>Rorippa amphibia</v>
      </c>
      <c r="C119" s="21">
        <f>IF(A119="NEWCOD",IF(ISBLANK(H119),"NoCod",H119),VLOOKUP(A119,'Ref Taxo'!A:D,4,FALSE))</f>
        <v>1765</v>
      </c>
      <c r="D119" s="34">
        <v>0</v>
      </c>
      <c r="E119" s="35">
        <v>0.009999999776482582</v>
      </c>
      <c r="F119" s="35" t="s">
        <v>2294</v>
      </c>
      <c r="G119" s="79"/>
      <c r="H119" s="80"/>
    </row>
    <row r="120" spans="1:8" ht="15">
      <c r="A120" s="33" t="s">
        <v>585</v>
      </c>
      <c r="B120" s="20" t="str">
        <f>IF(A120="NEWCOD",IF(ISBLANK(G120),"renseigner le champ 'Nouveau taxon'",G120),VLOOKUP(A120,'Ref Taxo'!A:B,2,FALSE))</f>
        <v>Egeria densa</v>
      </c>
      <c r="C120" s="21">
        <f>IF(A120="NEWCOD",IF(ISBLANK(H120),"NoCod",H120),VLOOKUP(A120,'Ref Taxo'!A:D,4,FALSE))</f>
        <v>19626</v>
      </c>
      <c r="D120" s="34">
        <v>0.6000000238418579</v>
      </c>
      <c r="E120" s="35">
        <v>5</v>
      </c>
      <c r="F120" s="35" t="s">
        <v>2294</v>
      </c>
      <c r="G120" s="79"/>
      <c r="H120" s="80"/>
    </row>
    <row r="121" spans="1:8" ht="15">
      <c r="A121" s="33" t="s">
        <v>1476</v>
      </c>
      <c r="B121" s="20" t="str">
        <f>IF(A121="NEWCOD",IF(ISBLANK(G121),"renseigner le champ 'Nouveau taxon'",G121),VLOOKUP(A121,'Ref Taxo'!A:B,2,FALSE))</f>
        <v>Potamogeton nodosus</v>
      </c>
      <c r="C121" s="21">
        <f>IF(A121="NEWCOD",IF(ISBLANK(H121),"NoCod",H121),VLOOKUP(A121,'Ref Taxo'!A:D,4,FALSE))</f>
        <v>1652</v>
      </c>
      <c r="D121" s="34">
        <v>0.30000001192092896</v>
      </c>
      <c r="E121" s="35">
        <v>15</v>
      </c>
      <c r="F121" s="35" t="s">
        <v>2294</v>
      </c>
      <c r="G121" s="79"/>
      <c r="H121" s="80"/>
    </row>
    <row r="122" spans="1:8" ht="15">
      <c r="A122" s="33" t="s">
        <v>1883</v>
      </c>
      <c r="B122" s="20" t="str">
        <f>IF(A122="NEWCOD",IF(ISBLANK(G122),"renseigner le champ 'Nouveau taxon'",G122),VLOOKUP(A122,'Ref Taxo'!A:B,2,FALSE))</f>
        <v>Spirogyra</v>
      </c>
      <c r="C122" s="21">
        <f>IF(A122="NEWCOD",IF(ISBLANK(H122),"NoCod",H122),VLOOKUP(A122,'Ref Taxo'!A:D,4,FALSE))</f>
        <v>1147</v>
      </c>
      <c r="D122" s="34">
        <v>7.800000190734863</v>
      </c>
      <c r="E122" s="35">
        <v>40</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2022-12-19T15:38:11Z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