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88450" sheetId="2" r:id="rId2"/>
    <sheet name="Mises à jour" sheetId="3" r:id="rId3"/>
  </sheets>
  <definedNames/>
  <calcPr calcId="145621"/>
</workbook>
</file>

<file path=xl/sharedStrings.xml><?xml version="1.0" encoding="utf-8"?>
<sst xmlns="http://schemas.openxmlformats.org/spreadsheetml/2006/main" count="6490" uniqueCount="5303">
  <si>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</si>
  <si>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</si>
  <si>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</si>
  <si>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</si>
  <si>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</si>
  <si>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</si>
  <si>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</si>
  <si>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</si>
  <si>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</si>
  <si>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</si>
  <si>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</si>
  <si>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</si>
  <si>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</si>
  <si>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</si>
  <si>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</si>
  <si>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</si>
  <si>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</si>
  <si>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</si>
  <si>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</si>
  <si>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</si>
  <si>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</si>
  <si>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</si>
  <si>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</si>
  <si>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</si>
  <si>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</si>
  <si>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</si>
  <si>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</si>
  <si>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</si>
  <si>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</si>
  <si>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</si>
  <si>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</si>
  <si>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</si>
  <si>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</si>
  <si>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</si>
  <si>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</si>
  <si>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</si>
  <si>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</si>
  <si>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</si>
  <si>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</si>
  <si>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</si>
  <si>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</si>
  <si>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</si>
  <si>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</si>
  <si>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</si>
  <si>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</si>
  <si>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</si>
  <si>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</si>
  <si>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</si>
  <si>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</si>
  <si>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</si>
  <si>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</si>
  <si>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</si>
  <si>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</si>
  <si>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</si>
  <si>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</si>
  <si>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</si>
  <si>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</si>
  <si>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</si>
  <si>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</si>
  <si>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</si>
  <si>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</si>
  <si>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</si>
  <si>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</si>
  <si>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</si>
  <si>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</si>
  <si>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</si>
  <si>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</si>
  <si>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</si>
  <si>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</si>
  <si>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</si>
  <si>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</si>
  <si>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</si>
  <si>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</si>
  <si>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</si>
  <si>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</si>
  <si>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</si>
  <si>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</si>
  <si>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</si>
  <si>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</si>
  <si>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</si>
  <si>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</si>
  <si>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</si>
  <si>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</si>
  <si>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</si>
  <si>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</si>
  <si>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</si>
  <si>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</si>
  <si>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</si>
  <si>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</si>
  <si>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</si>
  <si>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</si>
  <si>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</si>
  <si>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</si>
  <si>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</si>
  <si>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</si>
  <si>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</si>
  <si>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</si>
  <si>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</si>
  <si>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</si>
  <si>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</si>
  <si>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</si>
  <si>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</si>
  <si>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</si>
  <si>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</si>
  <si>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</si>
  <si>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</si>
  <si>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</si>
  <si>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</si>
  <si>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</si>
  <si>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</si>
  <si>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</si>
  <si>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</si>
  <si>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</si>
  <si>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</si>
  <si>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</si>
  <si>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</si>
  <si>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</si>
  <si>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</si>
  <si>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</si>
  <si>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</si>
  <si>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</si>
  <si>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</si>
  <si>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</si>
  <si>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</si>
  <si>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</si>
  <si>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</si>
  <si>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</si>
  <si>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</si>
  <si>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</si>
  <si>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</si>
  <si>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</si>
  <si>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</si>
  <si>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</si>
  <si>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</si>
  <si>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</si>
  <si>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</si>
  <si>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</si>
  <si>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</si>
  <si>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</si>
  <si>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</si>
  <si>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</si>
  <si>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</si>
  <si>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</si>
  <si>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</si>
  <si>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</si>
  <si>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</si>
  <si>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</si>
  <si>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</si>
  <si>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</si>
  <si>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</si>
  <si>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</si>
  <si>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</si>
  <si>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</si>
  <si>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</si>
  <si>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</si>
  <si>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</si>
  <si>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</si>
  <si>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</si>
  <si>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</si>
  <si>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</si>
  <si>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</si>
  <si>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</si>
  <si>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</si>
  <si>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</si>
  <si>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</si>
  <si>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</si>
  <si>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</si>
  <si>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</si>
  <si>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</si>
  <si>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</si>
  <si>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</si>
  <si>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</si>
  <si>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</si>
  <si>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</si>
  <si>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</si>
  <si>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</si>
  <si>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</si>
  <si>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</si>
  <si>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</si>
  <si>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</si>
  <si>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</si>
  <si>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</si>
  <si>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</si>
  <si>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</si>
  <si>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</si>
  <si>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</si>
  <si>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</si>
  <si>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</si>
  <si>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</si>
  <si>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</si>
  <si>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</si>
  <si>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</si>
  <si>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</si>
  <si>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</si>
  <si>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</si>
  <si>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</si>
  <si>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</si>
  <si>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</si>
  <si>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</si>
  <si>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</si>
  <si>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</si>
  <si>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</si>
  <si>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</si>
  <si>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</si>
  <si>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</si>
  <si>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</si>
  <si>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</si>
  <si>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</si>
  <si>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</si>
  <si>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</si>
  <si>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</si>
  <si>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</si>
  <si>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</si>
  <si>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</si>
  <si>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</si>
  <si>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</si>
  <si>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</si>
  <si>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</si>
  <si>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</si>
  <si>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</si>
  <si>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</si>
  <si>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</si>
  <si>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</si>
  <si>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</si>
  <si>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</si>
  <si>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</si>
  <si>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</si>
  <si>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</si>
  <si>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</si>
  <si>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</si>
  <si>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</si>
  <si>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</si>
  <si>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</si>
  <si>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</si>
  <si>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</si>
  <si>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</si>
  <si>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</si>
  <si>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</si>
  <si>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</si>
  <si>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</si>
  <si>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</si>
  <si>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</si>
  <si>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</si>
  <si>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</si>
  <si>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</si>
  <si>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</si>
  <si>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</si>
  <si>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</si>
  <si>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</si>
  <si>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</si>
  <si>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</si>
  <si>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</si>
  <si>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</si>
  <si>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</si>
  <si>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</si>
  <si>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</si>
  <si>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</si>
  <si>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</si>
  <si>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</si>
  <si>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</si>
  <si>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</si>
  <si>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</si>
  <si>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</si>
  <si>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</si>
  <si>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</si>
  <si>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</si>
  <si>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</si>
  <si>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</si>
  <si>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</si>
  <si>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</si>
  <si>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</si>
  <si>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</si>
  <si>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</si>
  <si>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</si>
  <si>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</si>
  <si>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</si>
  <si>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</si>
  <si>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</si>
  <si>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</si>
  <si>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</si>
  <si>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</si>
  <si>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</si>
  <si>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</si>
  <si>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</si>
  <si>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</si>
  <si>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</si>
  <si>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</si>
  <si>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</si>
  <si>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</si>
  <si>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</si>
  <si>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</si>
  <si>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</si>
  <si>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</si>
  <si>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</si>
  <si>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</si>
  <si>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</si>
  <si>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</si>
  <si>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</si>
  <si>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</si>
  <si>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</si>
  <si>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</si>
  <si>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</si>
  <si>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</si>
  <si>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</si>
  <si>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</si>
  <si>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</si>
  <si>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</si>
  <si>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</si>
  <si>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</si>
  <si>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</si>
  <si>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</si>
  <si>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</si>
  <si>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</si>
  <si>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</si>
  <si>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</si>
  <si>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</si>
  <si>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</si>
  <si>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</si>
  <si>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</si>
  <si>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</si>
  <si>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</si>
  <si>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</si>
  <si>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</si>
  <si>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</si>
  <si>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</si>
  <si>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</si>
  <si>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</si>
  <si>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</si>
  <si>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</si>
  <si>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</si>
  <si>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</si>
  <si>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</si>
  <si>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</si>
  <si>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</si>
  <si>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</si>
  <si>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</si>
  <si>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</si>
  <si>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</si>
  <si>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</si>
  <si>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</si>
  <si>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</si>
  <si>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</si>
  <si>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</si>
  <si>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</si>
  <si>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</si>
  <si>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</si>
  <si>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</si>
  <si>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</si>
  <si>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</si>
  <si>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</si>
  <si>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</si>
  <si>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</si>
  <si>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</si>
  <si>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</si>
  <si>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</si>
  <si>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</si>
  <si>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</si>
  <si>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</si>
  <si>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</si>
  <si>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</si>
  <si>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</si>
  <si>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</si>
  <si>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</si>
  <si>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</si>
  <si>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</si>
  <si>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</si>
  <si>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</si>
  <si>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</si>
  <si>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</si>
  <si>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</si>
  <si>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</si>
  <si>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</si>
  <si>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</si>
  <si>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</si>
  <si>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</si>
  <si>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</si>
  <si>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</si>
  <si>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</si>
  <si>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</si>
  <si>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</si>
  <si>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</si>
  <si>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</si>
  <si>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</si>
  <si>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</si>
  <si>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</si>
  <si>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</si>
  <si>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</si>
  <si>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</si>
  <si>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</si>
  <si>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</si>
  <si>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</si>
  <si>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</si>
  <si>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</si>
  <si>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</si>
  <si>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</si>
  <si>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</si>
  <si>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</si>
  <si>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</si>
  <si>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</si>
  <si>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</si>
  <si>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</si>
  <si>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</si>
  <si>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</si>
  <si>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</si>
  <si>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</si>
  <si>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</si>
  <si>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</si>
  <si>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</si>
  <si>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</si>
  <si>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</si>
  <si>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</si>
  <si>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</si>
  <si>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</si>
  <si>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</si>
  <si>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</si>
  <si>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</si>
  <si>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</si>
  <si>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</si>
  <si>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</si>
  <si>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</si>
  <si>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</si>
  <si>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</si>
  <si>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</si>
  <si>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</si>
  <si>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</si>
  <si>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</si>
  <si>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</si>
  <si>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</si>
  <si>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</si>
  <si>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</si>
  <si>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</si>
  <si>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</si>
  <si>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</si>
  <si>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</si>
  <si>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</si>
  <si>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</si>
  <si>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</si>
  <si>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</si>
  <si>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</si>
  <si>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</si>
  <si>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</si>
  <si>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</si>
  <si>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</si>
  <si>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</si>
  <si>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</si>
  <si>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</si>
  <si>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</si>
  <si>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</si>
  <si>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</si>
  <si>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</si>
  <si>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</si>
  <si>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</si>
  <si>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</si>
  <si>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</si>
  <si>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</si>
  <si>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</si>
  <si>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</si>
  <si>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</si>
  <si>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</si>
  <si>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</si>
  <si>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</si>
  <si>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</si>
  <si>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</si>
  <si>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</si>
  <si>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</si>
  <si>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</si>
  <si>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</si>
  <si>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</si>
  <si>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</si>
  <si>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</si>
  <si>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</si>
  <si>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</si>
  <si>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</si>
  <si>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</si>
  <si>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</si>
  <si>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</si>
  <si>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</si>
  <si>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</si>
  <si>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</si>
  <si>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</si>
  <si>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</si>
  <si>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</si>
  <si>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</si>
  <si>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</si>
  <si>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</si>
  <si>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</si>
  <si>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</si>
  <si>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</si>
  <si>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</si>
  <si>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</si>
  <si>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</si>
  <si>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</si>
  <si>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</si>
  <si>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</si>
  <si>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</si>
  <si>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</si>
  <si>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</si>
  <si>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</si>
  <si>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</si>
  <si>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</si>
  <si>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</si>
  <si>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</si>
  <si>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</si>
  <si>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</si>
  <si>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</si>
  <si>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</si>
  <si>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</si>
  <si>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</si>
  <si>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</si>
  <si>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</si>
  <si>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</si>
  <si>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</si>
  <si>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</si>
  <si>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</si>
  <si>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</si>
  <si>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</si>
  <si>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</si>
  <si>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</si>
  <si>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</si>
  <si>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</si>
  <si>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</si>
  <si>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</si>
  <si>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</si>
  <si>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</si>
  <si>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</si>
  <si>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</si>
  <si>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</si>
  <si>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</si>
  <si>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</si>
  <si>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</si>
  <si>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</si>
  <si>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</si>
  <si>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</si>
  <si>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</si>
  <si>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</si>
  <si>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</si>
  <si>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</si>
  <si>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</si>
  <si>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</si>
  <si>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</si>
  <si>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</si>
  <si>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</si>
  <si>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</si>
  <si>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</si>
  <si>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</si>
  <si>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</si>
  <si>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</si>
  <si>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</si>
  <si>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</si>
  <si>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</si>
  <si>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</si>
  <si>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</si>
  <si>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</si>
  <si>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</si>
  <si>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</si>
  <si>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</si>
  <si>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</si>
  <si>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</si>
  <si>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</si>
  <si>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</si>
  <si>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</si>
  <si>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</si>
  <si>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</si>
  <si>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</si>
  <si>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</si>
  <si>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</si>
  <si>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</si>
  <si>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</si>
  <si>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</si>
  <si>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</si>
  <si>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</si>
  <si>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</si>
  <si>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</si>
  <si>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</si>
  <si>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</si>
  <si>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</si>
  <si>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</si>
  <si>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</si>
  <si>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</si>
  <si>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</si>
  <si>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</si>
  <si>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</si>
  <si>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</si>
  <si>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</si>
  <si>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</si>
  <si>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</si>
  <si>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</si>
  <si>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</si>
  <si>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</si>
  <si>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</si>
  <si>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</si>
  <si>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</si>
  <si>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</si>
  <si>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</si>
  <si>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</si>
  <si>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</si>
  <si>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</si>
  <si>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</si>
  <si>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</si>
  <si>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</si>
  <si>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</si>
  <si>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</si>
  <si>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</si>
  <si>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</si>
  <si>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</si>
  <si>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</si>
  <si>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</si>
  <si>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</si>
  <si>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</si>
  <si>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</si>
  <si>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</si>
  <si>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</si>
  <si>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</si>
  <si>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</si>
  <si>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</si>
  <si>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</si>
  <si>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</si>
  <si>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</si>
  <si>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</si>
  <si>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</si>
  <si>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</si>
  <si>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</si>
  <si>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</si>
  <si>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</si>
  <si>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</si>
  <si>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</si>
  <si>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</si>
  <si>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</si>
  <si>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</si>
  <si>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</si>
  <si>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</si>
  <si>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</si>
  <si>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</si>
  <si>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</si>
  <si>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</si>
  <si>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</si>
  <si>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</si>
  <si>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</si>
  <si>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</si>
  <si>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</si>
  <si>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</si>
  <si>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</si>
  <si>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</si>
  <si>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</si>
  <si>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</si>
  <si>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</si>
  <si>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</si>
  <si>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</si>
  <si>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</si>
  <si>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</si>
  <si>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</si>
  <si>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</si>
  <si>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</si>
  <si>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</si>
  <si>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</si>
  <si>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</si>
  <si>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</si>
  <si>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</si>
  <si>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</si>
  <si>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</si>
  <si>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</si>
  <si>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</si>
  <si>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</si>
  <si>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</si>
  <si>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</si>
  <si>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</si>
  <si>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</si>
  <si>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</si>
  <si>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</si>
  <si>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</si>
  <si>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</si>
  <si>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</si>
  <si>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</si>
  <si>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</si>
  <si>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</si>
  <si>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</si>
  <si>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</si>
  <si>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</si>
  <si>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</si>
  <si>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</si>
  <si>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</si>
  <si>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</si>
  <si>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</si>
  <si>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</si>
  <si>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</si>
  <si>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</si>
  <si>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</si>
  <si>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</si>
  <si>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</si>
  <si>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</si>
  <si>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</si>
  <si>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</si>
  <si>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</si>
  <si>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</si>
  <si>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</si>
  <si>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</si>
  <si>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</si>
  <si>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</si>
  <si>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</si>
  <si>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</si>
  <si>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</si>
  <si>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</si>
  <si>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</si>
  <si>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</si>
  <si>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</si>
  <si>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</si>
  <si>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</si>
  <si>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</si>
  <si>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</si>
  <si>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</si>
  <si>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</si>
  <si>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</si>
  <si>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</si>
  <si>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</si>
  <si>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</si>
  <si>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</si>
  <si>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</si>
  <si>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</si>
  <si>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</si>
  <si>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</si>
  <si>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</si>
  <si>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</si>
  <si>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</si>
  <si>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</si>
  <si>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</si>
  <si>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</si>
  <si>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</si>
  <si>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</si>
  <si>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</si>
  <si>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</si>
  <si>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</si>
  <si>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</si>
  <si>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</si>
  <si>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</si>
  <si>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</si>
  <si>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</si>
  <si>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</si>
  <si>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</si>
  <si>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</si>
  <si>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</si>
  <si>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</si>
  <si>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</si>
  <si>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</si>
  <si>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</si>
  <si>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</si>
  <si>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</si>
  <si>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</si>
  <si>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</si>
  <si>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</si>
  <si>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</si>
  <si>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</si>
  <si>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</si>
  <si>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</si>
  <si>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</si>
  <si>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</si>
  <si>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</si>
  <si>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</si>
  <si>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</si>
  <si>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</si>
  <si>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</si>
  <si>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</si>
  <si>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</si>
  <si>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</si>
  <si>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</si>
  <si>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</si>
  <si>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</si>
  <si>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</si>
  <si>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</si>
  <si>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</si>
  <si>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</si>
  <si>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</si>
  <si>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</si>
  <si>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</si>
  <si>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</si>
  <si>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</si>
  <si>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</si>
  <si>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</si>
  <si>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</si>
  <si>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</si>
  <si>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</si>
  <si>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</si>
  <si>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</si>
  <si>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</si>
  <si>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</si>
  <si>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</si>
  <si>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</si>
  <si>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</si>
  <si>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</si>
  <si>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</si>
  <si>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</si>
  <si>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</si>
  <si>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</si>
  <si>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</si>
  <si>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</si>
  <si>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</si>
  <si>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</si>
  <si>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</si>
  <si>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</si>
  <si>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</si>
  <si>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</si>
  <si>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</si>
  <si>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</si>
  <si>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</si>
  <si>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</si>
  <si>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</si>
  <si>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</si>
  <si>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</si>
  <si>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</si>
  <si>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</si>
  <si>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</si>
  <si>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</si>
  <si>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</si>
  <si>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</si>
  <si>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</si>
  <si>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</si>
  <si>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</si>
  <si>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</si>
  <si>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</si>
  <si>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</si>
  <si>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</si>
  <si>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</si>
  <si>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</si>
  <si>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</si>
  <si>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</si>
  <si>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</si>
  <si>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</si>
  <si>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</si>
  <si>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</si>
  <si>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</si>
  <si>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</si>
  <si>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</si>
  <si>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</si>
  <si>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</si>
  <si>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</si>
  <si>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</si>
  <si>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</si>
  <si>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</si>
  <si>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</si>
  <si>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</si>
  <si>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</si>
  <si>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</si>
  <si>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</si>
  <si>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</si>
  <si>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</si>
  <si>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</si>
  <si>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</si>
  <si>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</si>
  <si>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</si>
  <si>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</si>
  <si>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</si>
  <si>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</si>
  <si>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</si>
  <si>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</si>
  <si>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</si>
  <si>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</si>
  <si>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</si>
  <si>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</si>
  <si>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</si>
  <si>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</si>
  <si>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</si>
  <si>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</si>
  <si>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</si>
  <si>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</si>
  <si>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</si>
  <si>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</si>
  <si>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</si>
  <si>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</si>
  <si>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</si>
  <si>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</si>
  <si>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</si>
  <si>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</si>
  <si>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</si>
  <si>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</si>
  <si>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</si>
  <si>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</si>
  <si>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</si>
  <si>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</si>
  <si>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</si>
  <si>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</si>
  <si>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</si>
  <si>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</si>
  <si>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</si>
  <si>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</si>
  <si>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</si>
  <si>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</si>
  <si>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</si>
  <si>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</si>
  <si>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</si>
  <si>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</si>
  <si>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</si>
  <si>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</si>
  <si>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</si>
  <si>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</si>
  <si>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</si>
  <si>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</si>
  <si>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</si>
  <si>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</si>
  <si>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</si>
  <si>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</si>
  <si>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</si>
  <si>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</si>
  <si>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</si>
  <si>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</si>
  <si>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</si>
  <si>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</si>
  <si>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</si>
  <si>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</si>
  <si>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</si>
  <si>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</si>
  <si>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</si>
  <si>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</si>
  <si>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</si>
  <si>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</si>
  <si>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</si>
  <si>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</si>
  <si>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</si>
  <si>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</si>
  <si>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</si>
  <si>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</si>
  <si>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</si>
  <si>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</si>
  <si>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</si>
  <si>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</si>
  <si>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</si>
  <si>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</si>
  <si>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</si>
  <si>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</si>
  <si>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</si>
  <si>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</si>
  <si>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</si>
  <si>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</si>
  <si>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</si>
  <si>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</si>
  <si>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</si>
  <si>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</si>
  <si>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</si>
  <si>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</si>
  <si>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</si>
  <si>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</si>
  <si>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</si>
  <si>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</si>
  <si>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</si>
  <si>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</si>
  <si>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</si>
  <si>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</si>
  <si>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</si>
  <si>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</si>
  <si>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</si>
  <si>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</si>
  <si>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</si>
  <si>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</si>
  <si>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</si>
  <si>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</si>
  <si>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</si>
  <si>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</si>
  <si>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</si>
  <si>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</si>
  <si>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</si>
  <si>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</si>
  <si>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</si>
  <si>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</si>
  <si>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</si>
  <si>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</si>
  <si>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</si>
  <si>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</si>
  <si>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</si>
  <si>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</si>
  <si>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</si>
  <si>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</si>
  <si>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</si>
  <si>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</si>
  <si>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</si>
  <si>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</si>
  <si>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</si>
  <si>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</si>
  <si>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</si>
  <si>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</si>
  <si>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</si>
  <si>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</si>
  <si>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</si>
  <si>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</si>
  <si>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</si>
  <si>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</si>
  <si>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</si>
  <si>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</si>
  <si>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</si>
  <si>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</si>
  <si>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</si>
  <si>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</si>
  <si>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</si>
  <si>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</si>
  <si>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</si>
  <si>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</si>
  <si>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</si>
  <si>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</si>
  <si>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</si>
  <si>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</si>
  <si>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</si>
  <si>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</si>
  <si>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</si>
  <si>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</si>
  <si>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</si>
  <si>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</si>
  <si>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</si>
  <si>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</si>
  <si>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</si>
  <si>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</si>
  <si>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</si>
  <si>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</si>
  <si>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</si>
  <si>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</si>
  <si>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</si>
  <si>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</si>
  <si>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</si>
  <si>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</si>
  <si>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</si>
  <si>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</si>
  <si>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</si>
  <si>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</si>
  <si>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</si>
  <si>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</si>
  <si>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</si>
  <si>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</si>
  <si>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</si>
  <si>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</si>
  <si>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</si>
  <si>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</si>
  <si>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</si>
  <si>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</si>
  <si>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</si>
  <si>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</si>
  <si>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</si>
  <si>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</si>
  <si>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</si>
  <si>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</si>
  <si>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</si>
  <si>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</si>
  <si>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</si>
  <si>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</si>
  <si>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</si>
  <si>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</si>
  <si>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</si>
  <si>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</si>
  <si>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</si>
  <si>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</si>
  <si>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</si>
  <si>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</si>
  <si>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</si>
  <si>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</si>
  <si>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</si>
  <si>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</si>
  <si>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</si>
  <si>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</si>
  <si>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</si>
  <si>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</si>
  <si>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</si>
  <si>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</si>
  <si>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</si>
  <si>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</si>
  <si>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</si>
  <si>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</si>
  <si>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</si>
  <si>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</si>
  <si>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</si>
  <si>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</si>
  <si>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</si>
  <si>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</si>
  <si>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</si>
  <si>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</si>
  <si>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</si>
  <si>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</si>
  <si>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</si>
  <si>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</si>
  <si>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</si>
  <si>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</si>
  <si>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</si>
  <si>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</si>
  <si>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</si>
  <si>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</si>
  <si>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</si>
  <si>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</si>
  <si>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</si>
  <si>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</si>
  <si>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</si>
  <si>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</si>
  <si>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</si>
  <si>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</si>
  <si>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</si>
  <si>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</si>
  <si>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</si>
  <si>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</si>
  <si>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</si>
  <si>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</si>
  <si>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</si>
  <si>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</si>
  <si>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</si>
  <si>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</si>
  <si>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</si>
  <si>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</si>
  <si>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</si>
  <si>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</si>
  <si>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</si>
  <si>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</si>
  <si>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</si>
  <si>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</si>
  <si>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</si>
  <si>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</si>
  <si>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</si>
  <si>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</si>
  <si>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</si>
  <si>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</si>
  <si>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</si>
  <si>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</si>
  <si>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</si>
  <si>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</si>
  <si>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</si>
  <si>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</si>
  <si>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</si>
  <si>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</si>
  <si>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</si>
  <si>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</si>
  <si>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</si>
  <si>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</si>
  <si>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</si>
  <si>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</si>
  <si>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</si>
  <si>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</si>
  <si>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</si>
  <si>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</si>
  <si>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</si>
  <si>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</si>
  <si>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</si>
  <si>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</si>
  <si>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</si>
  <si>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</si>
  <si>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</si>
  <si>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</si>
  <si>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</si>
  <si>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</si>
  <si>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</si>
  <si>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</si>
  <si>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</si>
  <si>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</si>
  <si>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</si>
  <si>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</si>
  <si>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</si>
  <si>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</si>
  <si>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</si>
  <si>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</si>
  <si>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</si>
  <si>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</si>
  <si>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</si>
  <si>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</si>
  <si>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</si>
  <si>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</si>
  <si>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</si>
  <si>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</si>
  <si>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</si>
  <si>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</si>
  <si>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</si>
  <si>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</si>
  <si>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</si>
  <si>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</si>
  <si>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</si>
  <si>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</si>
  <si>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</si>
  <si>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</si>
  <si>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</si>
  <si>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</si>
  <si>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</si>
  <si>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</si>
  <si>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</si>
  <si>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</si>
  <si>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</si>
  <si>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</si>
  <si>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</si>
  <si>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</si>
  <si>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</si>
  <si>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</si>
  <si>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</si>
  <si>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</si>
  <si>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</si>
  <si>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</si>
  <si>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</si>
  <si>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</si>
  <si>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</si>
  <si>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</si>
  <si>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</si>
  <si>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</si>
  <si>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</si>
  <si>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</si>
  <si>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</si>
  <si>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</si>
  <si>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</si>
  <si>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</si>
  <si>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</si>
  <si>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</si>
  <si>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</si>
  <si>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</si>
  <si>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</si>
  <si>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</si>
  <si>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</si>
  <si>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</si>
  <si>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</si>
  <si>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</si>
  <si>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</si>
  <si>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</si>
  <si>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</si>
  <si>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</si>
  <si>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</si>
  <si>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</si>
  <si>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</si>
  <si>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</si>
  <si>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</si>
  <si>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</si>
  <si>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</si>
  <si>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</si>
  <si>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</si>
  <si>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</si>
  <si>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</si>
  <si>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</si>
  <si>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</si>
  <si>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</si>
  <si>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</si>
  <si>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</si>
  <si>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</si>
  <si>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</si>
  <si>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</si>
  <si>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</si>
  <si>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</si>
  <si>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</si>
  <si>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</si>
  <si>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</si>
  <si>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</si>
  <si>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</si>
  <si>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</si>
  <si>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</si>
  <si>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</si>
  <si>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</si>
  <si>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</si>
  <si>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</si>
  <si>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</si>
  <si>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</si>
  <si>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</si>
  <si>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</si>
  <si>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</si>
  <si>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</si>
  <si>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</si>
  <si>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</si>
  <si>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</si>
  <si>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</si>
  <si>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</si>
  <si>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</si>
  <si>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</si>
  <si>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</si>
  <si>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</si>
  <si>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</si>
  <si>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</si>
  <si>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</si>
  <si>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</si>
  <si>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</si>
  <si>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</si>
  <si>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</si>
  <si>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</si>
  <si>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</si>
  <si>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</si>
  <si>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</si>
  <si>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</si>
  <si>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</si>
  <si>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</si>
  <si>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</si>
  <si>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</si>
  <si>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</si>
  <si>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</si>
  <si>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</si>
  <si>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</si>
  <si>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</si>
  <si>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</si>
  <si>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</si>
  <si>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</si>
  <si>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</si>
  <si>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</si>
  <si>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</si>
  <si>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</si>
  <si>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</si>
  <si>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</si>
  <si>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</si>
  <si>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</si>
  <si>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</si>
  <si>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</si>
  <si>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</si>
  <si>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</si>
  <si>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</si>
  <si>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</si>
  <si>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</si>
  <si>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</si>
  <si>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</si>
  <si>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</si>
  <si>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</si>
  <si>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</si>
  <si>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</si>
  <si>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</si>
  <si>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</si>
  <si>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</si>
  <si>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</si>
  <si>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</si>
  <si>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</si>
  <si>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</si>
  <si>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</si>
  <si>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</si>
  <si>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</si>
  <si>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</si>
  <si>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</si>
  <si>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</si>
  <si>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</si>
  <si>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</si>
  <si>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</si>
  <si>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</si>
  <si>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</si>
  <si>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</si>
  <si>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</si>
  <si>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</si>
  <si>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</si>
  <si>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</si>
  <si>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</si>
  <si>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</si>
  <si>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</si>
  <si>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</si>
  <si>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</si>
  <si>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</si>
  <si>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</si>
  <si>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</si>
  <si>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</si>
  <si>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</si>
  <si>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</si>
  <si>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</si>
  <si>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</si>
  <si>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</si>
  <si>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</si>
  <si>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</si>
  <si>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</si>
  <si>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</si>
  <si>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</si>
  <si>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</si>
  <si>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</si>
  <si>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</si>
  <si>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</si>
  <si>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</si>
  <si>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</si>
  <si>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</si>
  <si>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</si>
  <si>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</si>
  <si>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</si>
  <si>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</si>
  <si>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</si>
  <si>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</si>
  <si>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</si>
  <si>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</si>
  <si>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</si>
  <si>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</si>
  <si>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</si>
  <si>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</si>
  <si>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</si>
  <si>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</si>
  <si>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</si>
  <si>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</si>
  <si>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</si>
  <si>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</si>
  <si>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</si>
  <si>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</si>
  <si>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</si>
  <si>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</si>
  <si>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</si>
  <si>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</si>
  <si>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</si>
  <si>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</si>
  <si>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</si>
  <si>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</si>
  <si>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</si>
  <si>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</si>
  <si>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</si>
  <si>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</si>
  <si>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</si>
  <si>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</si>
  <si>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</si>
  <si>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</si>
  <si>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</si>
  <si>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</si>
  <si>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</si>
  <si>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</si>
  <si>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</si>
  <si>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</si>
  <si>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</si>
  <si>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</si>
  <si>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</si>
  <si>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</si>
  <si>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</si>
  <si>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</si>
  <si>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</si>
  <si>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</si>
  <si>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</si>
  <si>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</si>
  <si>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</si>
  <si>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</si>
  <si>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</si>
  <si>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</si>
  <si>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</si>
  <si>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</si>
  <si>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</si>
  <si>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</si>
  <si>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</si>
  <si>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</si>
  <si>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</si>
  <si>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</si>
  <si>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</si>
  <si>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</si>
  <si>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</si>
  <si>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</si>
  <si>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</si>
  <si>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</si>
  <si>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</si>
  <si>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</si>
  <si>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</si>
  <si>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</si>
  <si>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</si>
  <si>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</si>
  <si>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</si>
  <si>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</si>
  <si>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</si>
  <si>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</si>
  <si>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</si>
  <si>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</si>
  <si>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</si>
  <si>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</si>
  <si>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</si>
  <si>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</si>
  <si>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</si>
  <si>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</si>
  <si>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</si>
  <si>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</si>
  <si>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</si>
  <si>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</si>
  <si>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</si>
  <si>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</si>
  <si>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</si>
  <si>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</si>
  <si>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</si>
  <si>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</si>
  <si>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</si>
  <si>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</si>
  <si>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</si>
  <si>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</si>
  <si>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</si>
  <si>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</si>
  <si>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</si>
  <si>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</si>
  <si>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</si>
  <si>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</si>
  <si>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</si>
  <si>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</si>
  <si>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</si>
  <si>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</si>
  <si>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</si>
  <si>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</si>
  <si>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</si>
  <si>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</si>
  <si>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</si>
  <si>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</si>
  <si>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</si>
  <si>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</si>
  <si>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</si>
  <si>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</si>
  <si>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</si>
  <si>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</si>
  <si>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</si>
  <si>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</si>
  <si>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</si>
  <si>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</si>
  <si>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</si>
  <si>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</si>
  <si>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</si>
  <si>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</si>
  <si>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</si>
  <si>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</si>
  <si>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</si>
  <si>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</si>
  <si>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</si>
  <si>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</si>
  <si>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</si>
  <si>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</si>
  <si>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</si>
  <si>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</si>
  <si>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</si>
  <si>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</si>
  <si>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</si>
  <si>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</si>
  <si>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</si>
  <si>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</si>
  <si>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</si>
  <si>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</si>
  <si>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</si>
  <si>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</si>
  <si>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</si>
  <si>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</si>
  <si>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</si>
  <si>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</si>
  <si>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</si>
  <si>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</si>
  <si>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</si>
  <si>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</si>
  <si>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</si>
  <si>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</si>
  <si>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</si>
  <si>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</si>
  <si>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</si>
  <si>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</si>
  <si>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</si>
  <si>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</si>
  <si>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</si>
  <si>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</si>
  <si>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</si>
  <si>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</si>
  <si>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</si>
  <si>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</si>
  <si>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</si>
  <si>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</si>
  <si>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</si>
  <si>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</si>
  <si>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</si>
  <si>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</si>
  <si>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</si>
  <si>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</si>
  <si>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</si>
  <si>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</si>
  <si>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</si>
  <si>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</si>
  <si>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</si>
  <si>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</si>
  <si>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</si>
  <si>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</si>
  <si>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</si>
  <si>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</si>
  <si>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</si>
  <si>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</si>
  <si>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</si>
  <si>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</si>
  <si>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</si>
  <si>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</si>
  <si>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</si>
  <si>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</si>
  <si>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</si>
  <si>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</si>
  <si>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</si>
  <si>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</si>
  <si>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</si>
  <si>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</si>
  <si>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</si>
  <si>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</si>
  <si>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</si>
  <si>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</si>
  <si>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</si>
  <si>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</si>
  <si>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</si>
  <si>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</si>
  <si>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</si>
  <si>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</si>
  <si>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</si>
  <si>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</si>
  <si>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</si>
  <si>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</si>
  <si>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</si>
  <si>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</si>
  <si>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</si>
  <si>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</si>
  <si>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</si>
  <si>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</si>
  <si>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</si>
  <si>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</si>
  <si>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</si>
  <si>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</si>
  <si>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</si>
  <si>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</si>
  <si>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</si>
  <si>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</si>
  <si>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</si>
  <si>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</si>
  <si>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</si>
  <si>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</si>
  <si>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</si>
  <si>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</si>
  <si>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</si>
  <si>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</si>
  <si>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</si>
  <si>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</si>
  <si>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</si>
  <si>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</si>
  <si>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</si>
  <si>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</si>
  <si>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</si>
  <si>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</si>
  <si>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</si>
  <si>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</si>
  <si>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</si>
  <si>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</si>
  <si>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</si>
  <si>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</si>
  <si>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</si>
  <si>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</si>
  <si>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</si>
  <si>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</si>
  <si>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</si>
  <si>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</si>
  <si>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</si>
  <si>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</si>
  <si>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</si>
  <si>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</si>
  <si>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</si>
  <si>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</si>
  <si>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</si>
  <si>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</si>
  <si>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</si>
  <si>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</si>
  <si>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</si>
  <si>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</si>
  <si>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</si>
  <si>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</si>
  <si>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</si>
  <si>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</si>
  <si>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</si>
  <si>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</si>
  <si>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</si>
  <si>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</si>
  <si>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</si>
  <si>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</si>
  <si>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</si>
  <si>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</si>
  <si>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</si>
  <si>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</si>
  <si>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</si>
  <si>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</si>
  <si>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</si>
  <si>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</si>
  <si>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</si>
  <si>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</si>
  <si>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</si>
  <si>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</si>
  <si>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</si>
  <si>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</si>
  <si>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</si>
  <si>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</si>
  <si>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</si>
  <si>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</si>
  <si>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</si>
  <si>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</si>
  <si>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</si>
  <si>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</si>
  <si>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</si>
  <si>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</si>
  <si>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</si>
  <si>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</si>
  <si>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</si>
  <si>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</si>
  <si>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</si>
  <si>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</si>
  <si>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</si>
  <si>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</si>
  <si>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</si>
  <si>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</si>
  <si>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</si>
  <si>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</si>
  <si>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</si>
  <si>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</si>
  <si>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</si>
  <si>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</si>
  <si>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</si>
  <si>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</si>
  <si>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</si>
  <si>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</si>
  <si>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</si>
  <si>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</si>
  <si>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</si>
  <si>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</si>
  <si>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</si>
  <si>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</si>
  <si>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</si>
  <si>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</si>
  <si>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</si>
  <si>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</si>
  <si>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</si>
  <si>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</si>
  <si>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</si>
  <si>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</si>
  <si>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</si>
  <si>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</si>
  <si>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</si>
  <si>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</si>
  <si>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</si>
  <si>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</si>
  <si>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</si>
  <si>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</si>
  <si>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</si>
  <si>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</si>
  <si>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</si>
  <si>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</si>
  <si>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</si>
  <si>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</si>
  <si>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</si>
  <si>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</si>
  <si>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</si>
  <si>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</si>
  <si>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</si>
  <si>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</si>
  <si>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</si>
  <si>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</si>
  <si>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</si>
  <si>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</si>
  <si>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</si>
  <si>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</si>
  <si>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</si>
  <si>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</si>
  <si>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</si>
  <si>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</si>
  <si>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</si>
  <si>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</si>
  <si>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</si>
  <si>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</si>
  <si>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</si>
  <si>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</si>
  <si>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</si>
  <si>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</si>
  <si>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</si>
  <si>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</si>
  <si>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</si>
  <si>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</si>
  <si>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</si>
  <si>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</si>
  <si>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</si>
  <si>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</si>
  <si>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</si>
  <si>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</si>
  <si>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</si>
  <si>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</si>
  <si>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</si>
  <si>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</si>
  <si>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</si>
  <si>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</si>
  <si>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</si>
  <si>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</si>
  <si>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</si>
  <si>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</si>
  <si>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</si>
  <si>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</si>
  <si>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</si>
  <si>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</si>
  <si>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</si>
  <si>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</si>
  <si>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</si>
  <si>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</si>
  <si>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</si>
  <si>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</si>
  <si>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</si>
  <si>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</si>
  <si>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</si>
  <si>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</si>
  <si>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</si>
  <si>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</si>
  <si>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</si>
  <si>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</si>
  <si>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</si>
  <si>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</si>
  <si>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</si>
  <si>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</si>
  <si>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</si>
  <si>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</si>
  <si>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</si>
  <si>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</si>
  <si>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</si>
  <si>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</si>
  <si>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</si>
  <si>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</si>
  <si>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</si>
  <si>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</si>
  <si>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</si>
  <si>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</si>
  <si>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</si>
  <si>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</si>
  <si>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</si>
  <si>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</si>
  <si>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</si>
  <si>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</si>
  <si>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</si>
  <si>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</si>
  <si>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</si>
  <si>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</si>
  <si>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</si>
  <si>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</si>
  <si>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</si>
  <si>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</si>
  <si>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</si>
  <si>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</si>
  <si>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</si>
  <si>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</si>
  <si>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</si>
  <si>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</si>
  <si>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</si>
  <si>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</si>
  <si>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</si>
  <si>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</si>
  <si>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</si>
  <si>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</si>
  <si>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</si>
  <si>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</si>
  <si>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</si>
  <si>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</si>
  <si>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</si>
  <si>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</si>
  <si>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</si>
  <si>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</si>
  <si>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</si>
  <si>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</si>
  <si>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</si>
  <si>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</si>
  <si>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</si>
  <si>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</si>
  <si>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</si>
  <si>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</si>
  <si>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</si>
  <si>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</si>
  <si>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</si>
  <si>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</si>
  <si>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</si>
  <si>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</si>
  <si>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</si>
  <si>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</si>
  <si>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</si>
  <si>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</si>
  <si>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</si>
  <si>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</si>
  <si>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</si>
  <si>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</si>
  <si>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</si>
  <si>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</si>
  <si>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</si>
  <si>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</si>
  <si>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</si>
  <si>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</si>
  <si>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</si>
  <si>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</si>
  <si>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</si>
  <si>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</si>
  <si>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</si>
  <si>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</si>
  <si>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</si>
  <si>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</si>
  <si>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</si>
  <si>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</si>
  <si>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</si>
  <si>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</si>
  <si>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</si>
  <si>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</si>
  <si>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</si>
  <si>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</si>
  <si>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</si>
  <si>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</si>
  <si>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</si>
  <si>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</si>
  <si>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</si>
  <si>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</si>
  <si>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</si>
  <si>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</si>
  <si>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</si>
  <si>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</si>
  <si>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</si>
  <si>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</si>
  <si>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</si>
  <si>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</si>
  <si>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</si>
  <si>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</si>
  <si>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</si>
  <si>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</si>
  <si>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</si>
  <si>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</si>
  <si>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</si>
  <si>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</si>
  <si>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</si>
  <si>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</si>
  <si>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</si>
  <si>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</si>
  <si>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</si>
  <si>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</si>
  <si>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</si>
  <si>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</si>
  <si>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</si>
  <si>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</si>
  <si>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</si>
  <si>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</si>
  <si>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</si>
  <si>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</si>
  <si>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</si>
  <si>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</si>
  <si>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</si>
  <si>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</si>
  <si>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</si>
  <si>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</si>
  <si>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</si>
  <si>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</si>
  <si>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</si>
  <si>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</si>
  <si>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</si>
  <si>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</si>
  <si>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</si>
  <si>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</si>
  <si>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</si>
  <si>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</si>
  <si>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</si>
  <si>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</si>
  <si>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</si>
  <si>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</si>
  <si>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</si>
  <si>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</si>
  <si>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</si>
  <si>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</si>
  <si>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</si>
  <si>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</si>
  <si>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</si>
  <si>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</si>
  <si>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</si>
  <si>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</si>
  <si>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</si>
  <si>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</si>
  <si>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</si>
  <si>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</si>
  <si>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</si>
  <si>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</si>
  <si>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</si>
  <si>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</si>
  <si>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</si>
  <si>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</si>
  <si>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</si>
  <si>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</si>
  <si>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</si>
  <si>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</si>
  <si>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</si>
  <si>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</si>
  <si>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</si>
  <si>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</si>
  <si>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</si>
  <si>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</si>
  <si>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</si>
  <si>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</si>
  <si>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</si>
  <si>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</si>
  <si>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</si>
  <si>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</si>
  <si>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</si>
  <si>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</si>
  <si>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</si>
  <si>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</si>
  <si>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</si>
  <si>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</si>
  <si>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</si>
  <si>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</si>
  <si>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</si>
  <si>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</si>
  <si>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</si>
  <si>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</si>
  <si>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</si>
  <si>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</si>
  <si>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</si>
  <si>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</si>
  <si>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</si>
  <si>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</si>
  <si>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</si>
  <si>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</si>
  <si>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</si>
  <si>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</si>
  <si>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</si>
  <si>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</si>
  <si>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</si>
  <si>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</si>
  <si>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</si>
  <si>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</si>
  <si>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</si>
  <si>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</si>
  <si>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</si>
  <si>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</si>
  <si>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</si>
  <si>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</si>
  <si>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</si>
  <si>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</si>
  <si>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</si>
  <si>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</si>
  <si>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</si>
  <si>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</si>
  <si>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</si>
  <si>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</si>
  <si>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</si>
  <si>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</si>
  <si>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</si>
  <si>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</si>
  <si>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</si>
  <si>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</si>
  <si>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</si>
  <si>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</si>
  <si>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</si>
  <si>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</si>
  <si>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</si>
  <si>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</si>
  <si>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</si>
  <si>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</si>
  <si>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</si>
  <si>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</si>
  <si>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</si>
  <si>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</si>
  <si>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</si>
  <si>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</si>
  <si>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</si>
  <si>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</si>
  <si>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</si>
  <si>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</si>
  <si>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</si>
  <si>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</si>
  <si>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</si>
  <si>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</si>
  <si>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</si>
  <si>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</si>
  <si>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</si>
  <si>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</si>
  <si>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</si>
  <si>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</si>
  <si>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</si>
  <si>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</si>
  <si>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</si>
  <si>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</si>
  <si>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</si>
  <si>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</si>
  <si>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</si>
  <si>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</si>
  <si>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</si>
  <si>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</si>
  <si>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</si>
  <si>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</si>
  <si>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</si>
  <si>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</si>
  <si>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</si>
  <si>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</si>
  <si>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</si>
  <si>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</si>
  <si>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</si>
  <si>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</si>
  <si>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</si>
  <si>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</si>
  <si>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</si>
  <si>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</si>
  <si>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</si>
  <si>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</si>
  <si>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</si>
  <si>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</si>
  <si>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</si>
  <si>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</si>
  <si>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</si>
  <si>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</si>
  <si>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</si>
  <si>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</si>
  <si>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</si>
  <si>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</si>
  <si>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</si>
  <si>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</si>
  <si>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</si>
  <si>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</si>
  <si>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</si>
  <si>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</si>
  <si>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</si>
  <si>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</si>
  <si>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</si>
  <si>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</si>
  <si>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</si>
  <si>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</si>
  <si>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</si>
  <si>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</si>
  <si>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</si>
  <si>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</si>
  <si>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</si>
  <si>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</si>
  <si>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</si>
  <si>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</si>
  <si>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</si>
  <si>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</si>
  <si>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</si>
  <si>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</si>
  <si>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</si>
  <si>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</si>
  <si>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</si>
  <si>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</si>
  <si>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</si>
  <si>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</si>
  <si>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</si>
  <si>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</si>
  <si>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</si>
  <si>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</si>
  <si>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</si>
  <si>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</si>
  <si>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</si>
  <si>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</si>
  <si>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</si>
  <si>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</si>
  <si>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</si>
  <si>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</si>
  <si>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</si>
  <si>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</si>
  <si>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</si>
  <si>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</si>
  <si>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</si>
  <si>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</si>
  <si>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</si>
  <si>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</si>
  <si>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</si>
  <si>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</si>
  <si>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</si>
  <si>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</si>
  <si>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</si>
  <si>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</si>
  <si>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</si>
  <si>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</si>
  <si>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</si>
  <si>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</si>
  <si>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</si>
  <si>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</si>
  <si>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</si>
  <si>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</si>
  <si>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</si>
  <si>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</si>
  <si>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</si>
  <si>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</si>
  <si>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</si>
  <si>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</si>
  <si>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</si>
  <si>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</si>
  <si>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</si>
  <si>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</si>
  <si>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</si>
  <si>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</si>
  <si>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</si>
  <si>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</si>
  <si>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</si>
  <si>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</si>
  <si>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</si>
  <si>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</si>
  <si>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</si>
  <si>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</si>
  <si>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</si>
  <si>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</si>
  <si>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</si>
  <si>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</si>
  <si>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</si>
  <si>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</si>
  <si>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</si>
  <si>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</si>
  <si>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</si>
  <si>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</si>
  <si>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</si>
  <si>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</si>
  <si>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</si>
  <si>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</si>
  <si>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</si>
  <si>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</si>
  <si>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</si>
  <si>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</si>
  <si>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</si>
  <si>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</si>
  <si>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</si>
  <si>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</si>
  <si>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</si>
  <si>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</si>
  <si>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</si>
  <si>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</si>
  <si>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</si>
  <si>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</si>
  <si>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</si>
  <si>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</si>
  <si>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</si>
  <si>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</si>
  <si>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</si>
  <si>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</si>
  <si>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</si>
  <si>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</si>
  <si>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</si>
  <si>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</si>
  <si>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</si>
  <si>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</si>
  <si>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</si>
  <si>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</si>
  <si>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</si>
  <si>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</si>
  <si>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</si>
  <si>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</si>
  <si>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</si>
  <si>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</si>
  <si>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</si>
  <si>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</si>
  <si>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</si>
  <si>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</si>
  <si>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</si>
  <si>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</si>
  <si>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</si>
  <si>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</si>
  <si>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</si>
  <si>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</si>
  <si>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</si>
  <si>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</si>
  <si>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</si>
  <si>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</si>
  <si>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</si>
  <si>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</si>
  <si>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</si>
  <si>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</si>
  <si>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</si>
  <si>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</si>
  <si>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</si>
  <si>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</si>
  <si>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</si>
  <si>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</si>
  <si>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</si>
  <si>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</si>
  <si>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</si>
  <si>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</si>
  <si>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</si>
  <si>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</si>
  <si>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</si>
  <si>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</si>
  <si>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</si>
  <si>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</si>
  <si>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</si>
  <si>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</si>
  <si>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</si>
  <si>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</si>
  <si>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</si>
  <si>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</si>
  <si>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</si>
  <si>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</si>
  <si>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</si>
  <si>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</si>
  <si>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</si>
  <si>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</si>
  <si>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</si>
  <si>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</si>
  <si>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</si>
  <si>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</si>
  <si>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</si>
  <si>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</si>
  <si>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</si>
  <si>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</si>
  <si>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</si>
  <si>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</si>
  <si>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</si>
  <si>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</si>
  <si>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</si>
  <si>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</si>
  <si>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</si>
  <si>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</si>
  <si>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</si>
  <si>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</si>
  <si>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</si>
  <si>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</si>
  <si>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</si>
  <si>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</si>
  <si>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</si>
  <si>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</si>
  <si>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</si>
  <si>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</si>
  <si>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</si>
  <si>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</si>
  <si>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</si>
  <si>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</si>
  <si>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</si>
  <si>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</si>
  <si>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</si>
  <si>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</si>
  <si>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</si>
  <si>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</si>
  <si>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</si>
  <si>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</si>
  <si>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</si>
  <si>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</si>
  <si>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</si>
  <si>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</si>
  <si>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</si>
  <si>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</si>
  <si>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</si>
  <si>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</si>
  <si>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</si>
  <si>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</si>
  <si>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</si>
  <si>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</si>
  <si>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</si>
  <si>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</si>
  <si>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</si>
  <si>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</si>
  <si>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</si>
  <si>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</si>
  <si>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</si>
  <si>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</si>
  <si>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</si>
  <si>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</si>
  <si>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</si>
  <si>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</si>
  <si>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</si>
  <si>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</si>
  <si>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</si>
  <si>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</si>
  <si>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</si>
  <si>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</si>
  <si>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</si>
  <si>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</si>
  <si>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</si>
  <si>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</si>
  <si>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</si>
  <si>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</si>
  <si>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</si>
  <si>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</si>
  <si>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</si>
  <si>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</si>
  <si>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</si>
  <si>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</si>
  <si>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</si>
  <si>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</si>
  <si>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</si>
  <si>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</si>
  <si>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</si>
  <si>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</si>
  <si>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</si>
  <si>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</si>
  <si>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</si>
  <si>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</si>
  <si>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</si>
  <si>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</si>
  <si>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</si>
  <si>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</si>
  <si>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</si>
  <si>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</si>
  <si>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</si>
  <si>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</si>
  <si>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</si>
  <si>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</si>
  <si>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</si>
  <si>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</si>
  <si>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</si>
  <si>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</si>
  <si>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</si>
  <si>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</si>
  <si>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</si>
  <si>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</si>
  <si>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</si>
  <si>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</si>
  <si>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</si>
  <si>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</si>
  <si>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</si>
  <si>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</si>
  <si>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</si>
  <si>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</si>
  <si>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</si>
  <si>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</si>
  <si>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</si>
  <si>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</si>
  <si>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</si>
  <si>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</si>
  <si>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</si>
  <si>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</si>
  <si>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</si>
  <si>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</si>
  <si>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</si>
  <si>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</si>
  <si>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</si>
  <si>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</si>
  <si>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</si>
  <si>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</si>
  <si>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</si>
  <si>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</si>
  <si>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</si>
  <si>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</si>
  <si>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</si>
  <si>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</si>
  <si>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</si>
  <si>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</si>
  <si>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</si>
  <si>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</si>
  <si>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</si>
  <si>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</si>
  <si>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</si>
  <si>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</si>
  <si>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</si>
  <si>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</si>
  <si>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</si>
  <si>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</si>
  <si>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</si>
  <si>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</si>
  <si>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</si>
  <si>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</si>
  <si>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</si>
  <si>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</si>
  <si>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</si>
  <si>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</si>
  <si>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</si>
  <si>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</si>
  <si>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</si>
  <si>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</si>
  <si>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</si>
  <si>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</si>
  <si>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</si>
  <si>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</si>
  <si>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</si>
  <si>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</si>
  <si>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</si>
  <si>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</si>
  <si>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</si>
  <si>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</si>
  <si>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</si>
  <si>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</si>
  <si>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</si>
  <si>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</si>
  <si>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</si>
  <si>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</si>
  <si>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</si>
  <si>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</si>
  <si>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</si>
  <si>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</si>
  <si>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</si>
  <si>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</si>
  <si>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</si>
  <si>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</si>
  <si>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</si>
  <si>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</si>
  <si>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</si>
  <si>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</si>
  <si>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</si>
  <si>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</si>
  <si>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</si>
  <si>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</si>
  <si>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</si>
  <si>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</si>
  <si>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</si>
  <si>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</si>
  <si>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</si>
  <si>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</si>
  <si>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</si>
  <si>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</si>
  <si>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</si>
  <si>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</si>
  <si>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</si>
  <si>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</si>
  <si>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</si>
  <si>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</si>
  <si>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</si>
  <si>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</si>
  <si>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</si>
  <si>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</si>
  <si>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</si>
  <si>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</si>
  <si>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</si>
  <si>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</si>
  <si>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</si>
  <si>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</si>
  <si>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</si>
  <si>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</si>
  <si>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</si>
  <si>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</si>
  <si>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</si>
  <si>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</si>
  <si>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</si>
  <si>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</si>
  <si>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</si>
  <si>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</si>
  <si>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</si>
  <si>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</si>
  <si>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</si>
  <si>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</si>
  <si>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</si>
  <si>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</si>
  <si>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</si>
  <si>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</si>
  <si>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</si>
  <si>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</si>
  <si>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</si>
  <si>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</si>
  <si>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</si>
  <si>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</si>
  <si>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</si>
  <si>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</si>
  <si>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</si>
  <si>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</si>
  <si>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</si>
  <si>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</si>
  <si>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</si>
  <si>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</si>
  <si>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</si>
  <si>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</si>
  <si>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</si>
  <si>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</si>
  <si>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</si>
  <si>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</si>
  <si>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</si>
  <si>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</si>
  <si>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</si>
  <si>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</si>
  <si>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</si>
  <si>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</si>
  <si>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</si>
  <si>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</si>
  <si>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</si>
  <si>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</si>
  <si>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</si>
  <si>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</si>
  <si>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</si>
  <si>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</si>
  <si>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</si>
  <si>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</si>
  <si>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</si>
  <si>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</si>
  <si>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</si>
  <si>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</si>
  <si>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</si>
  <si>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</si>
  <si>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</si>
  <si>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</si>
  <si>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</si>
  <si>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</si>
  <si>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</si>
  <si>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</si>
  <si>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</si>
  <si>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</si>
  <si>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</si>
  <si>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</si>
  <si>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</si>
  <si>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</si>
  <si>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</si>
  <si>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</si>
  <si>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</si>
  <si>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</si>
  <si>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</si>
  <si>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</si>
  <si>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</si>
  <si>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</si>
  <si>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</si>
  <si>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</si>
  <si>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</si>
  <si>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</si>
  <si>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</si>
  <si>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</si>
  <si>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</si>
  <si>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</si>
  <si>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</si>
  <si>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</si>
  <si>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</si>
  <si>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</si>
  <si>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</si>
  <si>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</si>
  <si>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</si>
  <si>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</si>
  <si>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</si>
  <si>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</si>
  <si>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</si>
  <si>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</si>
  <si>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</si>
  <si>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</si>
  <si>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</si>
  <si>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</si>
  <si>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</si>
  <si>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</si>
  <si>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</si>
  <si>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</si>
  <si>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</si>
  <si>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</si>
  <si>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</si>
  <si>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</si>
  <si>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</si>
  <si>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</si>
  <si>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</si>
  <si>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</si>
  <si>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</si>
  <si>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</si>
  <si>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</si>
  <si>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</si>
  <si>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</si>
  <si>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</si>
  <si>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</si>
  <si>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</si>
  <si>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</si>
  <si>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</si>
  <si>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</si>
  <si>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</si>
  <si>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</si>
  <si>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</si>
  <si>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</si>
  <si>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</si>
  <si>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</si>
  <si>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</si>
  <si>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</si>
  <si>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</si>
  <si>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</si>
  <si>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</si>
  <si>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</si>
  <si>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</si>
  <si>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</si>
  <si>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</si>
  <si>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</si>
  <si>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</si>
  <si>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</si>
  <si>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</si>
  <si>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</si>
  <si>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</si>
  <si>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</si>
  <si>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</si>
  <si>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</si>
  <si>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</si>
  <si>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</si>
  <si>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</si>
  <si>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</si>
  <si>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</si>
  <si>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</si>
  <si>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</si>
  <si>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</si>
  <si>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</si>
  <si>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</si>
  <si>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</si>
  <si>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</si>
  <si>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</si>
  <si>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</si>
  <si>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</si>
  <si>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</si>
  <si>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</si>
  <si>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</si>
  <si>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</si>
  <si>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</si>
  <si>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</si>
  <si>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</si>
  <si>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</si>
  <si>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</si>
  <si>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</si>
  <si>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</si>
  <si>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</si>
  <si>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</si>
  <si>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</si>
  <si>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</si>
  <si>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</si>
  <si>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</si>
  <si>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</si>
  <si>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</si>
  <si>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</si>
  <si>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</si>
  <si>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</si>
  <si>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</si>
  <si>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</si>
  <si>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</si>
  <si>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</si>
  <si>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</si>
  <si>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</si>
  <si>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</si>
  <si>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</si>
  <si>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</si>
  <si>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</si>
  <si>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</si>
  <si>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</si>
  <si>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</si>
  <si>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</si>
  <si>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</si>
  <si>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</si>
  <si>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</si>
  <si>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</si>
  <si>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</si>
  <si>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</si>
  <si>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</si>
  <si>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</si>
  <si>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</si>
  <si>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</si>
  <si>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</si>
  <si>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</si>
  <si>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</si>
  <si>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</si>
  <si>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</si>
  <si>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</si>
  <si>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</si>
  <si>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</si>
  <si>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</si>
  <si>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</si>
  <si>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</si>
  <si>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</si>
  <si>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</si>
  <si>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</si>
  <si>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</si>
  <si>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</si>
  <si>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</si>
  <si>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</si>
  <si>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</si>
  <si>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</si>
  <si>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</si>
  <si>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</si>
  <si>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</si>
  <si>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</si>
  <si>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</si>
  <si>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</si>
  <si>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</si>
  <si>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</si>
  <si>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</si>
  <si>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</si>
  <si>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</si>
  <si>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</si>
  <si>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</si>
  <si>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</si>
  <si>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</si>
  <si>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</si>
  <si>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</si>
  <si>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</si>
  <si>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</si>
  <si>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</si>
  <si>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</si>
  <si>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</si>
  <si>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</si>
  <si>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</si>
  <si>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</si>
  <si>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</si>
  <si>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</si>
  <si>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</si>
  <si>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</si>
  <si>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</si>
  <si>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</si>
  <si>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</si>
  <si>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</si>
  <si>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</si>
  <si>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</si>
  <si>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</si>
  <si>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</si>
  <si>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</si>
  <si>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</si>
  <si>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</si>
  <si>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</si>
  <si>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</si>
  <si>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</si>
  <si>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</si>
  <si>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</si>
  <si>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</si>
  <si>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</si>
  <si>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</si>
  <si>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</si>
  <si>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</si>
  <si>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</si>
  <si>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</si>
  <si>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</si>
  <si>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</si>
  <si>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</si>
  <si>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</si>
  <si>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</si>
  <si>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</si>
  <si>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</si>
  <si>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</si>
  <si>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</si>
  <si>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</si>
  <si>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</si>
  <si>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</si>
  <si>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</si>
  <si>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</si>
  <si>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</si>
  <si>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</si>
  <si>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</si>
  <si>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</si>
  <si>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</si>
  <si>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</si>
  <si>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</si>
  <si>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</si>
  <si>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</si>
  <si>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</si>
  <si>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</si>
  <si>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</si>
  <si>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</si>
  <si>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</si>
  <si>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</si>
  <si>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</si>
  <si>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</si>
  <si>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</si>
  <si>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</si>
  <si>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</si>
  <si>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</si>
  <si>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</si>
  <si>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</si>
  <si>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</si>
  <si>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</si>
  <si>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</si>
  <si>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</si>
  <si>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</si>
  <si>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</si>
  <si>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</si>
  <si>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</si>
  <si>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</si>
  <si>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</si>
  <si>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</si>
  <si>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</si>
  <si>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</si>
  <si>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</si>
  <si>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</si>
  <si>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</si>
  <si>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</si>
  <si>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</si>
  <si>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</si>
  <si>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</si>
  <si>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</si>
  <si>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</si>
  <si>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</si>
  <si>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</si>
  <si>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</si>
  <si>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</si>
  <si>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</si>
  <si>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</si>
  <si>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</si>
  <si>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</si>
  <si>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</si>
  <si>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</si>
  <si>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</si>
  <si>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</si>
  <si>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</si>
  <si>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</si>
  <si>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</si>
  <si>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</si>
  <si>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</si>
  <si>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</si>
  <si>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</si>
  <si>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</si>
  <si>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</si>
  <si>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</si>
  <si>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</si>
  <si>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</si>
  <si>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</si>
  <si>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</si>
  <si>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</si>
  <si>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</si>
  <si>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</si>
  <si>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</si>
  <si>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</si>
  <si>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</si>
  <si>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</si>
  <si>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</si>
  <si>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</si>
  <si>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</si>
  <si>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</si>
  <si>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</si>
  <si>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</si>
  <si>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</si>
  <si>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</si>
  <si>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</si>
  <si>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</si>
  <si>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</si>
  <si>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</si>
  <si>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</si>
  <si>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</si>
  <si>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</si>
  <si>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</si>
  <si>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</si>
  <si>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</si>
  <si>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</si>
  <si>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</si>
  <si>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</si>
  <si>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</si>
  <si>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</si>
  <si>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</si>
  <si>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</si>
  <si>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</si>
  <si>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</si>
  <si>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</si>
  <si>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</si>
  <si>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</si>
  <si>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</si>
  <si>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</si>
  <si>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</si>
  <si>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</si>
  <si>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</si>
  <si>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</si>
  <si>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</si>
  <si>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</si>
  <si>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</si>
  <si>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</si>
  <si>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</si>
  <si>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</si>
  <si>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</si>
  <si>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</si>
  <si>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</si>
  <si>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</si>
  <si>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</si>
  <si>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</si>
  <si>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</si>
  <si>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</si>
  <si>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</si>
  <si>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</si>
  <si>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</si>
  <si>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</si>
  <si>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</si>
  <si>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</si>
  <si>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</si>
  <si>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</si>
  <si>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</si>
  <si>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</si>
  <si>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</si>
  <si>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</si>
  <si>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</si>
  <si>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</si>
  <si>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</si>
  <si>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</si>
  <si>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</si>
  <si>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</si>
  <si>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</si>
  <si>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</si>
  <si>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</si>
  <si>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</si>
  <si>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</si>
  <si>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</si>
  <si>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</si>
  <si>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</si>
  <si>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</si>
  <si>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</si>
  <si>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</si>
  <si>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</si>
  <si>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</si>
  <si>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</si>
  <si>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</si>
  <si>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</si>
  <si>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</si>
  <si>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</si>
  <si>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</si>
  <si>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</si>
  <si>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</si>
  <si>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</si>
  <si>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</si>
  <si>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</si>
  <si>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</si>
  <si>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</si>
  <si>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</si>
  <si>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</si>
  <si>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</si>
  <si>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</si>
  <si>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</si>
  <si>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</si>
  <si>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</si>
  <si>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</si>
  <si>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</si>
  <si>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</si>
  <si>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</si>
  <si>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</si>
  <si>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</si>
  <si>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</si>
  <si>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</si>
  <si>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</si>
  <si>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</si>
  <si>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</si>
  <si>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</si>
  <si>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</si>
  <si>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</si>
  <si>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</si>
  <si>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</si>
  <si>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</si>
  <si>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</si>
  <si>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</si>
  <si>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</si>
  <si>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</si>
  <si>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</si>
  <si>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</si>
  <si>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</si>
  <si>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</si>
  <si>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</si>
  <si>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</si>
  <si>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</si>
  <si>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</si>
  <si>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</si>
  <si>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</si>
  <si>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</si>
  <si>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</si>
  <si>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</si>
  <si>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</si>
  <si>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</si>
  <si>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</si>
  <si>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</si>
  <si>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</si>
  <si>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</si>
  <si>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</si>
  <si>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</si>
  <si>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</si>
  <si>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</si>
  <si>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</si>
  <si>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</si>
  <si>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</si>
  <si>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</si>
  <si>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</si>
  <si>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</si>
  <si>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</si>
  <si>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</si>
  <si>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</si>
  <si>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</si>
  <si>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</si>
  <si>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</si>
  <si>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</si>
  <si>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</si>
  <si>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</si>
  <si>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</si>
  <si>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</si>
  <si>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</si>
  <si>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</si>
  <si>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</si>
  <si>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</si>
  <si>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</si>
  <si>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</si>
  <si>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</si>
  <si>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</si>
  <si>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</si>
  <si>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</si>
  <si>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</si>
  <si>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</si>
  <si>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</si>
  <si>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</si>
  <si>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</si>
  <si>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</si>
  <si>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</si>
  <si>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</si>
  <si>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</si>
  <si>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</si>
  <si>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</si>
  <si>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</si>
  <si>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</si>
  <si>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</si>
  <si>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</si>
  <si>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</si>
  <si>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</si>
  <si>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</si>
  <si>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</si>
  <si>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</si>
  <si>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</si>
  <si>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</si>
  <si>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</si>
  <si>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</si>
  <si>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</si>
  <si>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</si>
  <si>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</si>
  <si>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</si>
  <si>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</si>
  <si>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</si>
  <si>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</si>
  <si>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</si>
  <si>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</si>
  <si>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</si>
  <si>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</si>
  <si>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</si>
  <si>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</si>
  <si>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</si>
  <si>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</si>
  <si>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</si>
  <si>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</si>
  <si>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</si>
  <si>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</si>
  <si>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</si>
  <si>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</si>
  <si>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</si>
  <si>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</si>
  <si>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</si>
  <si>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</si>
  <si>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</si>
  <si>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</si>
  <si>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</si>
  <si>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</si>
  <si>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</si>
  <si>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</si>
  <si>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</si>
  <si>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</si>
  <si>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</si>
  <si>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</si>
  <si>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</si>
  <si>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</si>
  <si>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</si>
  <si>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</si>
  <si>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</si>
  <si>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</si>
  <si>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</si>
  <si>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</si>
  <si>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</si>
  <si>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</si>
  <si>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</si>
  <si>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</si>
  <si>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</si>
  <si>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</si>
  <si>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</si>
  <si>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</si>
  <si>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</si>
  <si>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</si>
  <si>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</si>
  <si>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</si>
  <si>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</si>
  <si>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</si>
  <si>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</si>
  <si>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</si>
  <si>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</si>
  <si>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</si>
  <si>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</si>
  <si>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</si>
  <si>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</si>
  <si>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</si>
  <si>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</si>
  <si>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</si>
  <si>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</si>
  <si>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</si>
  <si>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</si>
  <si>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</si>
  <si>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</si>
  <si>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</si>
  <si>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</si>
  <si>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</si>
  <si>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</si>
  <si>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</si>
  <si>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</si>
  <si>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</si>
  <si>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</si>
  <si>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</si>
  <si>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</si>
  <si>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</si>
  <si>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</si>
  <si>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</si>
  <si>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</si>
  <si>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</si>
  <si>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</si>
  <si>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</si>
  <si>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</si>
  <si>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</si>
  <si>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</si>
  <si>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</si>
  <si>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</si>
  <si>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</si>
  <si>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</si>
  <si>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</si>
  <si>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</si>
  <si>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</si>
  <si>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</si>
  <si>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</si>
  <si>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</si>
  <si>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</si>
  <si>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</si>
  <si>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</si>
  <si>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</si>
  <si>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</si>
  <si>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</si>
  <si>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</si>
  <si>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</si>
  <si>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</si>
  <si>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</si>
  <si>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</si>
  <si>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</si>
  <si>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</si>
  <si>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</si>
  <si>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</si>
  <si>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</si>
  <si>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</si>
  <si>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</si>
  <si>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</si>
  <si>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</si>
  <si>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</si>
  <si>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</si>
  <si>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</si>
  <si>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</si>
  <si>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</si>
  <si>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</si>
  <si>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</si>
  <si>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</si>
  <si>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</si>
  <si>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</si>
  <si>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</si>
  <si>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</si>
  <si>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</si>
  <si>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</si>
  <si>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</si>
  <si>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</si>
  <si>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</si>
  <si>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</si>
  <si>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</si>
  <si>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</si>
  <si>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</si>
  <si>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</si>
  <si>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</si>
  <si>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</si>
  <si>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</si>
  <si>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</si>
  <si>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</si>
  <si>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</si>
  <si>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</si>
  <si>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</si>
  <si>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</si>
  <si>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</si>
  <si>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</si>
  <si>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</si>
  <si>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</si>
  <si>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</si>
  <si>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</si>
  <si>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</si>
  <si>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</si>
  <si>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</si>
  <si>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</si>
  <si>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</si>
  <si>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</si>
  <si>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</si>
  <si>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</si>
  <si>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</si>
  <si>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</si>
  <si>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</si>
  <si>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</si>
  <si>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</si>
  <si>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</si>
  <si>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</si>
  <si>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</si>
  <si>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</si>
  <si>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</si>
  <si>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</si>
  <si>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</si>
  <si>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</si>
  <si>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</si>
  <si>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</si>
  <si>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</si>
  <si>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</si>
  <si>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</si>
  <si>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</si>
  <si>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</si>
  <si>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</si>
  <si>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</si>
  <si>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</si>
  <si>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</si>
  <si>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</si>
  <si>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</si>
  <si>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</si>
  <si>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</si>
  <si>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</si>
  <si>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</si>
  <si>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</si>
  <si>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</si>
  <si>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</si>
  <si>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</si>
  <si>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</si>
  <si>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</si>
  <si>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</si>
  <si>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</si>
  <si>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</si>
  <si>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</si>
  <si>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</si>
  <si>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</si>
  <si>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</si>
  <si>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</si>
  <si>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</si>
  <si>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</si>
  <si>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</si>
  <si>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</si>
  <si>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</si>
  <si>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</si>
  <si>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</si>
  <si>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</si>
  <si>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</si>
  <si>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</si>
  <si>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</si>
  <si>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</si>
  <si>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</si>
  <si>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</si>
  <si>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</si>
  <si>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</si>
  <si>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</si>
  <si>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</si>
  <si>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</si>
  <si>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</si>
  <si>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</si>
  <si>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</si>
  <si>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</si>
  <si>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</si>
  <si>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</si>
  <si>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</si>
  <si>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</si>
  <si>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</si>
  <si>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</si>
  <si>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</si>
  <si>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</si>
  <si>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</si>
  <si>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</si>
  <si>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</si>
  <si>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</si>
  <si>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</si>
  <si>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</si>
  <si>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</si>
  <si>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</si>
  <si>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</si>
  <si>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</si>
  <si>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</si>
  <si>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</si>
  <si>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</si>
  <si>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</si>
  <si>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</si>
  <si>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</si>
  <si>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</si>
  <si>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</si>
  <si>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</si>
  <si>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</si>
  <si>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</si>
  <si>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</si>
  <si>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</si>
  <si>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</si>
  <si>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</si>
  <si>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</si>
  <si>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</si>
  <si>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</si>
  <si>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</si>
  <si>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</si>
  <si>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</si>
  <si>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</si>
  <si>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</si>
  <si>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</si>
  <si>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</si>
  <si>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</si>
  <si>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</si>
  <si>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</si>
  <si>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</si>
  <si>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</si>
  <si>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</si>
  <si>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</si>
  <si>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</si>
  <si>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</si>
  <si>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</si>
  <si>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</si>
  <si>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</si>
  <si>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</si>
  <si>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</si>
  <si>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</si>
  <si>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</si>
  <si>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</si>
  <si>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</si>
  <si>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</si>
  <si>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</si>
  <si>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</si>
  <si>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</si>
  <si>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</si>
  <si>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</si>
  <si>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</si>
  <si>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</si>
  <si>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</si>
  <si>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</si>
  <si>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</si>
  <si>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</si>
  <si>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</si>
  <si>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</si>
  <si>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</si>
  <si>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</si>
  <si>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</si>
  <si>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</si>
  <si>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</si>
  <si>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</si>
  <si>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</si>
  <si>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</si>
  <si>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</si>
  <si>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</si>
  <si>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</si>
  <si>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</si>
  <si>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</si>
  <si>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</si>
  <si>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</si>
  <si>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</si>
  <si>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</si>
  <si>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</si>
  <si>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</si>
  <si>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</si>
  <si>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</si>
  <si>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</si>
  <si>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</si>
  <si>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</si>
  <si>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</si>
  <si>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</si>
  <si>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</si>
  <si>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</si>
  <si>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</si>
  <si>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</si>
  <si>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</si>
  <si>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</si>
  <si>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</si>
  <si>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</si>
  <si>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</si>
  <si>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</si>
  <si>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</si>
  <si>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</si>
  <si>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</si>
  <si>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</si>
  <si>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</si>
  <si>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</si>
  <si>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</si>
  <si>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</si>
  <si>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</si>
  <si>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</si>
  <si>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</si>
  <si>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</si>
  <si>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</si>
  <si>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</si>
  <si>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</si>
  <si>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</si>
  <si>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</si>
  <si>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</si>
  <si>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</si>
  <si>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</si>
  <si>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</si>
  <si>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</si>
  <si>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</si>
  <si>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</si>
  <si>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</si>
  <si>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</si>
  <si>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</si>
  <si>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</si>
  <si>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</si>
  <si>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</si>
  <si>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</si>
  <si>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</si>
  <si>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</si>
  <si>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</si>
  <si>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</si>
  <si>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</si>
  <si>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</si>
  <si>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</si>
  <si>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</si>
  <si>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</si>
  <si>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</si>
  <si>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</si>
  <si>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</si>
  <si>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</si>
  <si>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</si>
  <si>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</si>
  <si>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</si>
  <si>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</si>
  <si>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</si>
  <si>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</si>
  <si>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</si>
  <si>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</si>
  <si>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</si>
  <si>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</si>
  <si>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</si>
  <si>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</si>
  <si>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</si>
  <si>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</si>
  <si>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</si>
  <si>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</si>
  <si>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</si>
  <si>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</si>
  <si>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</si>
  <si>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</si>
  <si>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</si>
  <si>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</si>
  <si>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</si>
  <si>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</si>
  <si>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</si>
  <si>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</si>
  <si>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</si>
  <si>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</si>
  <si>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</si>
  <si>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</si>
  <si>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</si>
  <si>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</si>
  <si>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</si>
  <si>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</si>
  <si>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</si>
  <si>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</si>
  <si>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</si>
  <si>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</si>
  <si>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</si>
  <si>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</si>
  <si>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</si>
  <si>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</si>
  <si>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</si>
  <si>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</si>
  <si>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</si>
  <si>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</si>
  <si>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</si>
  <si>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</si>
  <si>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</si>
  <si>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</si>
  <si>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</si>
  <si>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</si>
  <si>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</si>
  <si>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</si>
  <si>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</si>
  <si>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</si>
  <si>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</si>
  <si>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</si>
  <si>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</si>
  <si>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</si>
  <si>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</si>
  <si>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</si>
  <si>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</si>
  <si>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</si>
  <si>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</si>
  <si>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</si>
  <si>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</si>
  <si>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</si>
  <si>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</si>
  <si>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</si>
  <si>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</si>
  <si>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</si>
  <si>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</si>
  <si>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</si>
  <si>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</si>
  <si>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</si>
  <si>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</si>
  <si>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</si>
  <si>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</si>
  <si>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</si>
  <si>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</si>
  <si>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</si>
  <si>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</si>
  <si>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</si>
  <si>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</si>
  <si>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</si>
  <si>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</si>
  <si>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</si>
  <si>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</si>
  <si>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</si>
  <si>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</si>
  <si>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</si>
  <si>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</si>
  <si>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</si>
  <si>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</si>
  <si>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</si>
  <si>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</si>
  <si>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</si>
  <si>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</si>
  <si>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</si>
  <si>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</si>
  <si>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</si>
  <si>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</si>
  <si>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</si>
  <si>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</si>
  <si>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</si>
  <si>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</si>
  <si>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</si>
  <si>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</si>
  <si>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</si>
  <si>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</si>
  <si>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</si>
  <si>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</si>
  <si>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</si>
  <si>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</si>
  <si>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</si>
  <si>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</si>
  <si>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</si>
  <si>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</si>
  <si>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</si>
  <si>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</si>
  <si>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</si>
  <si>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</si>
  <si>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</si>
  <si>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</si>
  <si>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</si>
  <si>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</si>
  <si>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</si>
  <si>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</si>
  <si>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</si>
  <si>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</si>
  <si>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</si>
  <si>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</si>
  <si>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</si>
  <si>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</si>
  <si>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</si>
  <si>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</si>
  <si>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</si>
  <si>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</si>
  <si>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</si>
  <si>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</si>
  <si>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</si>
  <si>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</si>
  <si>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</si>
  <si>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</si>
  <si>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</si>
  <si>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</si>
  <si>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</si>
  <si>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</si>
  <si>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</si>
  <si>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</si>
  <si>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</si>
  <si>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</si>
  <si>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</si>
  <si>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</si>
  <si>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</si>
  <si>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</si>
  <si>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</si>
  <si>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</si>
  <si>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</si>
  <si>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</si>
  <si>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</si>
  <si>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</si>
  <si>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</si>
  <si>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</si>
  <si>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</si>
  <si>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</si>
  <si>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</si>
  <si>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</si>
  <si>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</si>
  <si>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</si>
  <si>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</si>
  <si>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</si>
  <si>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</si>
  <si>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</si>
  <si>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</si>
  <si>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</si>
  <si>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</si>
  <si>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</si>
  <si>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</si>
  <si>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</si>
  <si>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</si>
  <si>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</si>
  <si>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</si>
  <si>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</si>
  <si>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</si>
  <si>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</si>
  <si>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</si>
  <si>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</si>
  <si>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</si>
  <si>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</si>
  <si>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</si>
  <si>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</si>
  <si>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</si>
  <si>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</si>
  <si>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</si>
  <si>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</si>
  <si>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</si>
  <si>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</si>
  <si>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</si>
  <si>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</si>
  <si>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</si>
  <si>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</si>
  <si>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</si>
  <si>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</si>
  <si>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</si>
  <si>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</si>
  <si>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</si>
  <si>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</si>
  <si>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</si>
  <si>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</si>
  <si>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</si>
  <si>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</si>
  <si>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</si>
  <si>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</si>
  <si>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</si>
  <si>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</si>
  <si>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</si>
  <si>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</si>
  <si>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</si>
  <si>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</si>
  <si>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</si>
  <si>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</si>
  <si>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</si>
  <si>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</si>
  <si>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</si>
  <si>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</si>
  <si>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</si>
  <si>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</si>
  <si>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</si>
  <si>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</si>
  <si>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</si>
  <si>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</si>
  <si>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</si>
  <si>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</si>
  <si>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</si>
  <si>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</si>
  <si>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</si>
  <si>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</si>
  <si>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</si>
  <si>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</si>
  <si>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</si>
  <si>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</si>
  <si>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</si>
  <si>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</si>
  <si>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</si>
  <si>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</si>
  <si>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</si>
  <si>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</si>
  <si>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</si>
  <si>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</si>
  <si>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</si>
  <si>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</si>
  <si>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</si>
  <si>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</si>
  <si>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</si>
  <si>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</si>
  <si>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</si>
  <si>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</si>
  <si>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</si>
  <si>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</si>
  <si>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</si>
  <si>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</si>
  <si>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</si>
  <si>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</si>
  <si>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</si>
  <si>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</si>
  <si>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</si>
  <si>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</si>
  <si>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</si>
  <si>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</si>
  <si>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</si>
  <si>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</si>
  <si>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</si>
  <si>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</si>
  <si>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</si>
  <si>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</si>
  <si>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</si>
  <si>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</si>
  <si>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</si>
  <si>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</si>
  <si>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</si>
  <si>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</si>
  <si>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</si>
  <si>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</si>
  <si>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</si>
  <si>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</si>
  <si>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</si>
  <si>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</si>
  <si>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</si>
  <si>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</si>
  <si>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</si>
  <si>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</si>
  <si>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</si>
  <si>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</si>
  <si>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</si>
  <si>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</si>
  <si>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</si>
  <si>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</si>
  <si>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</si>
  <si>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</si>
  <si>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</si>
  <si>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</si>
  <si>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</si>
  <si>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</si>
  <si>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</si>
  <si>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</si>
  <si>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</si>
  <si>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</si>
  <si>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</si>
  <si>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</si>
  <si>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</si>
  <si>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</si>
  <si>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</si>
  <si>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</si>
  <si>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</si>
  <si>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</si>
  <si>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</si>
  <si>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</si>
  <si>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</si>
  <si>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</si>
  <si>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</si>
  <si>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</si>
  <si>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</si>
  <si>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</si>
  <si>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</si>
  <si>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</si>
  <si>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</si>
  <si>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</si>
  <si>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</si>
  <si>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</si>
  <si>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</si>
  <si>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</si>
  <si>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</si>
  <si>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</si>
  <si>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</si>
  <si>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</si>
  <si>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</si>
  <si>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</si>
  <si>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</si>
  <si>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</si>
  <si>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</si>
  <si>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</si>
  <si>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</si>
  <si>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</si>
  <si>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</si>
  <si>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</si>
  <si>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</si>
  <si>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</si>
  <si>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</si>
  <si>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</si>
  <si>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</si>
  <si>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</si>
  <si>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</si>
  <si>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</si>
  <si>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</si>
  <si>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</si>
  <si>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</si>
  <si>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</si>
  <si>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</si>
  <si>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</si>
  <si>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</si>
  <si>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</si>
  <si>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</si>
  <si>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</si>
  <si>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</si>
  <si>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</si>
  <si>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</si>
  <si>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</si>
  <si>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</si>
  <si>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</si>
  <si>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</si>
  <si>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</si>
  <si>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</si>
  <si>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</si>
  <si>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</si>
  <si>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</si>
  <si>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</si>
  <si>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</si>
  <si>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</si>
  <si>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</si>
  <si>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</si>
  <si>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</si>
  <si>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</si>
  <si>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</si>
  <si>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</si>
  <si>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</si>
  <si>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</si>
  <si>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</si>
  <si>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</si>
  <si>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</si>
  <si>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</si>
  <si>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</si>
  <si>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</si>
  <si>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</si>
  <si>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</si>
  <si>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</si>
  <si>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</si>
  <si>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</si>
  <si>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</si>
  <si>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</si>
  <si>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</si>
  <si>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</si>
  <si>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</si>
  <si>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</si>
  <si>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</si>
  <si>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</si>
  <si>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</si>
  <si>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</si>
  <si>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</si>
  <si>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</si>
  <si>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</si>
  <si>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</si>
  <si>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</si>
  <si>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</si>
  <si>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</si>
  <si>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</si>
  <si>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</si>
  <si>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</si>
  <si>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</si>
  <si>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</si>
  <si>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</si>
  <si>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</si>
  <si>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</si>
  <si>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</si>
  <si>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</si>
  <si>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</si>
  <si>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</si>
  <si>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</si>
  <si>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</si>
  <si>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</si>
  <si>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</si>
  <si>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</si>
  <si>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</si>
  <si>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</si>
  <si>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</si>
  <si>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</si>
  <si>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</si>
  <si>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</si>
  <si>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</si>
  <si>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</si>
  <si>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</si>
  <si>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</si>
  <si>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</si>
  <si>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</si>
  <si>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</si>
  <si>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</si>
  <si>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</si>
  <si>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</si>
  <si>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</si>
  <si>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</si>
  <si>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</si>
  <si>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</si>
  <si>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</si>
  <si>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</si>
  <si>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</si>
  <si>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</si>
  <si>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</si>
  <si>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</si>
  <si>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</si>
  <si>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</si>
  <si>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</si>
  <si>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</si>
  <si>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</si>
  <si>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</si>
  <si>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</si>
  <si>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</si>
  <si>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</si>
  <si>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</si>
  <si>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</si>
  <si>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</si>
  <si>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</si>
  <si>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</si>
  <si>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</si>
  <si>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</si>
  <si>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</si>
  <si>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</si>
  <si>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</si>
  <si>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</si>
  <si>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</si>
  <si>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</si>
  <si>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</si>
  <si>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</si>
  <si>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</si>
  <si>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</si>
  <si>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</si>
  <si>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</si>
  <si>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</si>
  <si>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</si>
  <si>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</si>
  <si>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</si>
  <si>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</si>
  <si>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</si>
  <si>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</si>
  <si>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</si>
  <si>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</si>
  <si>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</si>
  <si>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</si>
  <si>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</si>
  <si>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</si>
  <si>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</si>
  <si>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</si>
  <si>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</si>
  <si>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</si>
  <si>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</si>
  <si>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</si>
  <si>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</si>
  <si>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</si>
  <si>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</si>
  <si>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</si>
  <si>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</si>
  <si>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</si>
  <si>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</si>
  <si>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</si>
  <si>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</si>
  <si>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</si>
  <si>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</si>
  <si>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</si>
  <si>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</si>
  <si>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</si>
  <si>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</si>
  <si>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</si>
  <si>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</si>
  <si>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</si>
  <si>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</si>
  <si>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</si>
  <si>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</si>
  <si>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</si>
  <si>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</si>
  <si>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</si>
  <si>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</si>
  <si>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</si>
  <si>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</si>
  <si>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</si>
  <si>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</si>
  <si>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</si>
  <si>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</si>
  <si>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</si>
  <si>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</si>
  <si>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</si>
  <si>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</si>
  <si>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</si>
  <si>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</si>
  <si>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</si>
  <si>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</si>
  <si>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</si>
  <si>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</si>
  <si>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</si>
  <si>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</si>
  <si>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</si>
  <si>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</si>
  <si>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</si>
  <si>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</si>
  <si>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</si>
  <si>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</si>
  <si>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</si>
  <si>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</si>
  <si>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</si>
  <si>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</si>
  <si>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</si>
  <si>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</si>
  <si>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</si>
  <si>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</si>
  <si>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</si>
  <si>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</si>
  <si>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</si>
  <si>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</si>
  <si>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</si>
  <si>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</si>
  <si>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</si>
  <si>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</si>
  <si>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</si>
  <si>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</si>
  <si>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</si>
  <si>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</si>
  <si>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</si>
  <si>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</si>
  <si>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</si>
  <si>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</si>
  <si>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</si>
  <si>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</si>
  <si>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</si>
  <si>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</si>
  <si>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</si>
  <si>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</si>
  <si>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</si>
  <si>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</si>
  <si>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</si>
  <si>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</si>
  <si>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</si>
  <si>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</si>
  <si>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</si>
  <si>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</si>
  <si>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</si>
  <si>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</si>
  <si>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</si>
  <si>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</si>
  <si>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</si>
  <si>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</si>
  <si>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</si>
  <si>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</si>
  <si>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</si>
  <si>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</si>
  <si>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</si>
  <si>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</si>
  <si>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</si>
  <si>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</si>
  <si>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</si>
  <si>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</si>
  <si>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</si>
  <si>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</si>
  <si>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</si>
  <si>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</si>
  <si>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</si>
  <si>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</si>
  <si>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</si>
  <si>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</si>
  <si>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</si>
  <si>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</si>
  <si>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</si>
  <si>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</si>
  <si>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</si>
  <si>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</si>
  <si>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</si>
  <si>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</si>
  <si>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</si>
  <si>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</si>
  <si>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</si>
  <si>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</si>
  <si>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</si>
  <si>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</si>
  <si>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</si>
  <si>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</si>
  <si>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</si>
  <si>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</si>
  <si>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</si>
  <si>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</si>
  <si>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</si>
  <si>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</si>
  <si>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</si>
  <si>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</si>
  <si>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</si>
  <si>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</si>
  <si>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</si>
  <si>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</si>
  <si>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</si>
  <si>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</si>
  <si>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</si>
  <si>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</si>
  <si>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</si>
  <si>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</si>
  <si>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</si>
  <si>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</si>
  <si>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</si>
  <si>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</si>
  <si>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</si>
  <si>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</si>
  <si>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</si>
  <si>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</si>
  <si>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</si>
  <si>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</si>
  <si>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</si>
  <si>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</si>
  <si>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</si>
  <si>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</si>
  <si>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</si>
  <si>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</si>
  <si>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</si>
  <si>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</si>
  <si>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</si>
  <si>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</si>
  <si>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</si>
  <si>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</si>
  <si>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</si>
  <si>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</si>
  <si>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</si>
  <si>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</si>
  <si>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</si>
  <si>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</si>
  <si>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</si>
  <si>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</si>
  <si>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</si>
  <si>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</si>
  <si>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</si>
  <si>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</si>
  <si>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</si>
  <si>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</si>
  <si>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</si>
  <si>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</si>
  <si>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</si>
  <si>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</si>
  <si>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</si>
  <si>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</si>
  <si>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</si>
  <si>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</si>
  <si>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</si>
  <si>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</si>
  <si>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</si>
  <si>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</si>
  <si>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</si>
  <si>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</si>
  <si>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</si>
  <si>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</si>
  <si>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</si>
  <si>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</si>
  <si>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</si>
  <si>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</si>
  <si>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</si>
  <si>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</si>
  <si>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</si>
  <si>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</si>
  <si>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</si>
  <si>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</si>
  <si>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</si>
  <si>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</si>
  <si>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</si>
  <si>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</si>
  <si>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</si>
  <si>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</si>
  <si>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</si>
  <si>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</si>
  <si>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</si>
  <si>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</si>
  <si>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</si>
  <si>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</si>
  <si>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</si>
  <si>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</si>
  <si>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</si>
  <si>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</si>
  <si>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</si>
  <si>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</si>
  <si>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</si>
  <si>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</si>
  <si>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</si>
  <si>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</si>
  <si>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</si>
  <si>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</si>
  <si>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</si>
  <si>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</si>
  <si>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</si>
  <si>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</si>
  <si>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</si>
  <si>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</si>
  <si>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</si>
  <si>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</si>
  <si>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</si>
  <si>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</si>
  <si>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</si>
  <si>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</si>
  <si>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</si>
  <si>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</si>
  <si>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</si>
  <si>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</si>
  <si>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</si>
  <si>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</si>
  <si>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</si>
  <si>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</si>
  <si>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</si>
  <si>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</si>
  <si>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</si>
  <si>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</si>
  <si>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</si>
  <si>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</si>
  <si>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</si>
  <si>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</si>
  <si>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</si>
  <si>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</si>
  <si>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</si>
  <si>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</si>
  <si>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</si>
  <si>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</si>
  <si>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</si>
  <si>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</si>
  <si>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</si>
  <si>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</si>
  <si>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</si>
  <si>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</si>
  <si>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</si>
  <si>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</si>
  <si>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</si>
  <si>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</si>
  <si>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</si>
  <si>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</si>
  <si>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</si>
  <si>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</si>
  <si>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</si>
  <si>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</si>
  <si>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</si>
  <si>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</si>
  <si>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</si>
  <si>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</si>
  <si>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</si>
  <si>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</si>
  <si>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</si>
  <si>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</si>
  <si>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</si>
  <si>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</si>
  <si>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</si>
  <si>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</si>
  <si>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</si>
  <si>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</si>
  <si>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</si>
  <si>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</si>
  <si>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</si>
  <si>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</si>
  <si>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</si>
  <si>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</si>
  <si>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</si>
  <si>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</si>
  <si>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</si>
  <si>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</si>
  <si>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</si>
  <si>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</si>
  <si>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</si>
  <si>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</si>
  <si>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</si>
  <si>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</si>
  <si>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</si>
  <si>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</si>
  <si>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</si>
  <si>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</si>
  <si>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</si>
  <si>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</si>
  <si>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</si>
  <si>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</si>
  <si>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</si>
  <si>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</si>
  <si>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</si>
  <si>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</si>
  <si>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</si>
  <si>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</si>
  <si>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</si>
  <si>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</si>
  <si>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</si>
  <si>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</si>
  <si>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</si>
  <si>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</si>
  <si>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</si>
  <si>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</si>
  <si>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</si>
  <si>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</si>
  <si>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</si>
  <si>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</si>
  <si>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</si>
  <si>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</si>
  <si>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</si>
  <si>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</si>
  <si>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</si>
  <si>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</si>
  <si>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</si>
  <si>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</si>
  <si>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</si>
  <si>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</si>
  <si>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</si>
  <si>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</si>
  <si>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</si>
  <si>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</si>
  <si>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</si>
  <si>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</si>
  <si>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</si>
  <si>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</si>
  <si>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</si>
  <si>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</si>
  <si>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</si>
  <si>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</si>
  <si>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</si>
  <si>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</si>
  <si>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</si>
  <si>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</si>
  <si>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</si>
  <si>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</si>
  <si>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</si>
  <si>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</si>
  <si>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</si>
  <si>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</si>
  <si>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</si>
  <si>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</si>
  <si>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</si>
  <si>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</si>
  <si>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</si>
  <si>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</si>
  <si>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</si>
  <si>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</si>
  <si>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</si>
  <si>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</si>
  <si>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</si>
  <si>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</si>
  <si>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</si>
  <si>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</si>
  <si>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</si>
  <si>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</si>
  <si>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</si>
  <si>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</si>
  <si>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</si>
  <si>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</si>
  <si>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</si>
  <si>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</si>
  <si>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</si>
  <si>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</si>
  <si>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</si>
  <si>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</si>
  <si>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</si>
  <si>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</si>
  <si>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</si>
  <si>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</si>
  <si>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</si>
  <si>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</si>
  <si>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</si>
  <si>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</si>
  <si>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</si>
  <si>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</si>
  <si>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</si>
  <si>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</si>
  <si>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</si>
  <si>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</si>
  <si>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</si>
  <si>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</si>
  <si>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</si>
  <si>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</si>
  <si>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</si>
  <si>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</si>
  <si>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</si>
  <si>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</si>
  <si>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</si>
  <si>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</si>
  <si>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</si>
  <si>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</si>
  <si>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</si>
  <si>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</si>
  <si>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</si>
  <si>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</si>
  <si>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</si>
  <si>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</si>
  <si>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</si>
  <si>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</si>
  <si>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</si>
  <si>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</si>
  <si>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</si>
  <si>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</si>
  <si>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</si>
  <si>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</si>
  <si>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</si>
  <si>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</si>
  <si>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</si>
  <si>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</si>
  <si>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</si>
  <si>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</si>
  <si>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</si>
  <si>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</si>
  <si>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</si>
  <si>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</si>
  <si>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</si>
  <si>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</si>
  <si>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</si>
  <si>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</si>
  <si>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</si>
  <si>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</si>
  <si>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</si>
  <si>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</si>
  <si>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</si>
  <si>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</si>
  <si>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</si>
  <si>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</si>
  <si>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</si>
  <si>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</si>
  <si>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</si>
  <si>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</si>
  <si>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</si>
  <si>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</si>
  <si>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</si>
  <si>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</si>
  <si>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</si>
  <si>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</si>
  <si>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</si>
  <si>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</si>
  <si>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</si>
  <si>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</si>
  <si>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</si>
  <si>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</si>
  <si>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</si>
  <si>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</si>
  <si>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</si>
  <si>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</si>
  <si>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</si>
  <si>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</si>
  <si>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</si>
  <si>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</si>
  <si>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</si>
  <si>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</si>
  <si>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</si>
  <si>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</si>
  <si>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</si>
  <si>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</si>
  <si>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</si>
  <si>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</si>
  <si>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</si>
  <si>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</si>
  <si>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</si>
  <si>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</si>
  <si>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</si>
  <si>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</si>
  <si>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</si>
  <si>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</si>
  <si>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</si>
  <si>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</si>
  <si>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</si>
  <si>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</si>
  <si>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</si>
  <si>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</si>
  <si>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</si>
  <si>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</si>
  <si>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</si>
  <si>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</si>
  <si>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</si>
  <si>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</si>
  <si>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</si>
  <si>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</si>
  <si>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</si>
  <si>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</si>
  <si>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</si>
  <si>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</si>
  <si>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</si>
  <si>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</si>
  <si>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</si>
  <si>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</si>
  <si>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</si>
  <si>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</si>
  <si>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</si>
  <si>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</si>
  <si>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</si>
  <si>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</si>
  <si>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</si>
  <si>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</si>
  <si>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</si>
  <si>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</si>
  <si>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</si>
  <si>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</si>
  <si>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</si>
  <si>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</si>
  <si>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</si>
  <si>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</si>
  <si>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</si>
  <si>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</si>
  <si>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</si>
  <si>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</si>
  <si>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</si>
  <si>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</si>
  <si>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</si>
  <si>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</si>
  <si>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</si>
  <si>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</si>
  <si>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</si>
  <si>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</si>
  <si>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</si>
  <si>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</si>
  <si>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</si>
  <si>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</si>
  <si>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</si>
  <si>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</si>
  <si>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</si>
  <si>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</si>
  <si>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</si>
  <si>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</si>
  <si>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</si>
  <si>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</si>
  <si>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</si>
  <si>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</si>
  <si>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</si>
  <si>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</si>
  <si>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</si>
  <si>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</si>
  <si>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</si>
  <si>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</si>
  <si>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</si>
  <si>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</si>
  <si>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</si>
  <si>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</si>
  <si>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</si>
  <si>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</si>
  <si>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</si>
  <si>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</si>
  <si>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</si>
  <si>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</si>
  <si>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</si>
  <si>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</si>
  <si>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</si>
  <si>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</si>
  <si>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</si>
  <si>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</si>
  <si>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</si>
  <si>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</si>
  <si>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</si>
  <si>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</si>
  <si>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</si>
  <si>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</si>
  <si>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</si>
  <si>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</si>
  <si>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</si>
  <si>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</si>
  <si>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</si>
  <si>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</si>
  <si>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</si>
  <si>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</si>
  <si>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</si>
  <si>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</si>
  <si>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</si>
  <si>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</si>
  <si>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</si>
  <si>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</si>
  <si>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</si>
  <si>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</si>
  <si>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</si>
  <si>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</si>
  <si>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</si>
  <si>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</si>
  <si>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</si>
  <si>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</si>
  <si>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</si>
  <si>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</si>
  <si>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</si>
  <si>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</si>
  <si>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</si>
  <si>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</si>
  <si>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</si>
  <si>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</si>
  <si>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</si>
  <si>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</si>
  <si>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</si>
  <si>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</si>
  <si>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</si>
  <si>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</si>
  <si>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</si>
  <si>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</si>
  <si>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</si>
  <si>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</si>
  <si>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</si>
  <si>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</si>
  <si>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</si>
  <si>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</si>
  <si>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</si>
  <si>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</si>
  <si>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</si>
  <si>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</si>
  <si>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</si>
  <si>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</si>
  <si>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</si>
  <si>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</si>
  <si>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</si>
  <si>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</si>
  <si>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</si>
  <si>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</si>
  <si>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</si>
  <si>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</si>
  <si>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</si>
  <si>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</si>
  <si>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</si>
  <si>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</si>
  <si>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</si>
  <si>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</si>
  <si>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</si>
  <si>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</si>
  <si>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</si>
  <si>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</si>
  <si>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</si>
  <si>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</si>
  <si>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</si>
  <si>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</si>
  <si>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</si>
  <si>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</si>
  <si>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</si>
  <si>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</si>
  <si>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</si>
  <si>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</si>
  <si>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</si>
  <si>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</si>
  <si>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</si>
  <si>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</si>
  <si>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</si>
  <si>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</si>
  <si>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</si>
  <si>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</si>
  <si>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</si>
  <si>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</si>
  <si>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</si>
  <si>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</si>
  <si>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</si>
  <si>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</si>
  <si>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</si>
  <si>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</si>
  <si>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</si>
  <si>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</si>
  <si>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</si>
  <si>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</si>
  <si>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</si>
  <si>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</si>
  <si>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</si>
  <si>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</si>
  <si>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</si>
  <si>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</si>
  <si>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</si>
  <si>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</si>
  <si>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</si>
  <si>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</si>
  <si>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</si>
  <si>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</si>
  <si>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</si>
  <si>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</si>
  <si>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</si>
  <si>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</si>
  <si>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</si>
  <si>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</si>
  <si>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</si>
  <si>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</si>
  <si>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</si>
  <si>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</si>
  <si>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</si>
  <si>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</si>
  <si>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</si>
  <si>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</si>
  <si>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</si>
  <si>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</si>
  <si>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</si>
  <si>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</si>
  <si>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</si>
  <si>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</si>
  <si>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</si>
  <si>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</si>
  <si>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</si>
  <si>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</si>
  <si>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</si>
  <si>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</si>
  <si>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</si>
  <si>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</si>
  <si>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</si>
  <si>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</si>
  <si>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</si>
  <si>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</si>
  <si>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</si>
  <si>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</si>
  <si>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</si>
  <si>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</si>
  <si>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</si>
  <si>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</si>
  <si>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</si>
  <si>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</si>
  <si>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</si>
  <si>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</si>
  <si>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</si>
  <si>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</si>
  <si>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</si>
  <si>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</si>
  <si>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</si>
  <si>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</si>
  <si>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</si>
  <si>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</si>
  <si>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</si>
  <si>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</si>
  <si>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</si>
  <si>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</si>
  <si>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</si>
  <si>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</si>
  <si>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</si>
  <si>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</si>
  <si>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</si>
  <si>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</si>
  <si>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</si>
  <si>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</si>
  <si>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</si>
  <si>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</si>
  <si>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</si>
  <si>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</si>
  <si>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</si>
  <si>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</si>
  <si>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</si>
  <si>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</si>
  <si>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</si>
  <si>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</si>
  <si>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</si>
  <si>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</si>
  <si>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</si>
  <si>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</si>
  <si>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</si>
  <si>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</si>
  <si>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</si>
  <si>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</si>
  <si>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</si>
  <si>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</si>
  <si>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</si>
  <si>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</si>
  <si>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</si>
  <si>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</si>
  <si>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</si>
  <si>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</si>
  <si>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</si>
  <si>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</si>
  <si>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</si>
  <si>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</si>
  <si>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</si>
  <si>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</si>
  <si>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</si>
  <si>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</si>
  <si>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</si>
  <si>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</si>
  <si>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</si>
  <si>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</si>
  <si>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</si>
  <si>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</si>
  <si>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</si>
  <si>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</si>
  <si>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</si>
  <si>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</si>
  <si>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</si>
  <si>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</si>
  <si>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</si>
  <si>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</si>
  <si>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</si>
  <si>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</si>
  <si>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</si>
  <si>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</si>
  <si>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</si>
  <si>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</si>
  <si>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</si>
  <si>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</si>
  <si>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</si>
  <si>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</si>
  <si>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</si>
  <si>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</si>
  <si>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</si>
  <si>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</si>
  <si>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</si>
  <si>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</si>
  <si>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</si>
  <si>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</si>
  <si>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</si>
  <si>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</si>
  <si>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</si>
  <si>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</si>
  <si>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</si>
  <si>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</si>
  <si>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</si>
  <si>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</si>
  <si>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</si>
  <si>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</si>
  <si>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</si>
  <si>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</si>
  <si>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</si>
  <si>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</si>
  <si>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</si>
  <si>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</si>
  <si>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</si>
  <si>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</si>
  <si>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</si>
  <si>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</si>
  <si>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</si>
  <si>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</si>
  <si>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</si>
  <si>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</si>
  <si>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</si>
  <si>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</si>
  <si>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</si>
  <si>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</si>
  <si>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</si>
  <si>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</si>
  <si>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</si>
  <si>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</si>
  <si>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</si>
  <si>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</si>
  <si>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</si>
  <si>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</si>
  <si>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</si>
  <si>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</si>
  <si>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</si>
  <si>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</si>
  <si>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</si>
  <si>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</si>
  <si>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</si>
  <si>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</si>
  <si>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</si>
  <si>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</si>
  <si>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</si>
  <si>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</si>
  <si>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</si>
  <si>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</si>
  <si>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</si>
  <si>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</si>
  <si>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</si>
  <si>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</si>
  <si>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</si>
  <si>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</si>
  <si>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</si>
  <si>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</si>
  <si>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</si>
  <si>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</si>
  <si>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</si>
  <si>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</si>
  <si>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</si>
  <si>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</si>
  <si>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</si>
  <si>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</si>
  <si>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</si>
  <si>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</si>
  <si>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</si>
  <si>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</si>
  <si>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</si>
  <si>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</si>
  <si>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</si>
  <si>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</si>
  <si>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</si>
  <si>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</si>
  <si>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</si>
  <si>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</si>
  <si>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</si>
  <si>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</si>
  <si>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</si>
  <si>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</si>
  <si>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</si>
  <si>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</si>
  <si>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</si>
  <si>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</si>
  <si>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</si>
  <si>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</si>
  <si>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</si>
  <si>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</si>
  <si>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</si>
  <si>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</si>
  <si>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</si>
  <si>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</si>
  <si>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</si>
  <si>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</si>
  <si>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</si>
  <si>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</si>
  <si>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</si>
  <si>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</si>
  <si>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</si>
  <si>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</si>
  <si>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</si>
  <si>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</si>
  <si>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</si>
  <si>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</si>
  <si>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</si>
  <si>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</si>
  <si>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</si>
  <si>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</si>
  <si>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</si>
  <si>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</si>
  <si>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</si>
  <si>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</si>
  <si>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</si>
  <si>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</si>
  <si>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</si>
  <si>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</si>
  <si>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</si>
  <si>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</si>
  <si>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</si>
  <si>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</si>
  <si>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</si>
  <si>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</si>
  <si>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</si>
  <si>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</si>
  <si>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</si>
  <si>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</si>
  <si>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</si>
  <si>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</si>
  <si>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</si>
  <si>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</si>
  <si>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</si>
  <si>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</si>
  <si>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</si>
  <si>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</si>
  <si>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</si>
  <si>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</si>
  <si>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</si>
  <si>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</si>
  <si>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</si>
  <si>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</si>
  <si>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</si>
  <si>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</si>
  <si>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</si>
  <si>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</si>
  <si>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</si>
  <si>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</si>
  <si>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</si>
  <si>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</si>
  <si>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</si>
  <si>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</si>
  <si>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</si>
  <si>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</si>
  <si>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</si>
  <si>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</si>
  <si>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</si>
  <si>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</si>
  <si>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</si>
  <si>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</si>
  <si>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</si>
  <si>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</si>
  <si>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</si>
  <si>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</si>
  <si>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</si>
  <si>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</si>
  <si>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</si>
  <si>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</si>
  <si>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</si>
  <si>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</si>
  <si>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</si>
  <si>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</si>
  <si>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</si>
  <si>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</si>
  <si>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</si>
  <si>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</si>
  <si>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</si>
  <si>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</si>
  <si>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</si>
  <si>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</si>
  <si>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</si>
  <si>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</si>
  <si>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</si>
  <si>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</si>
  <si>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</si>
  <si>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</si>
  <si>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</si>
  <si>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</si>
  <si>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</si>
  <si>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</si>
  <si>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</si>
  <si>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</si>
  <si>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</si>
  <si>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</si>
  <si>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</si>
  <si>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</si>
  <si>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</si>
  <si>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</si>
  <si>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</si>
  <si>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</si>
  <si>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</si>
  <si>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</si>
  <si>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</si>
  <si>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</si>
  <si>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</si>
  <si>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</si>
  <si>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</si>
  <si>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</si>
  <si>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</si>
  <si>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</si>
  <si>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</si>
  <si>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</si>
  <si>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</si>
  <si>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</si>
  <si>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</si>
  <si>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</si>
  <si>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</si>
  <si>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</si>
  <si>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</si>
  <si>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</si>
  <si>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</si>
  <si>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</si>
  <si>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</si>
  <si>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</si>
  <si>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</si>
  <si>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</si>
  <si>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</si>
  <si>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</si>
  <si>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</si>
  <si>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</si>
  <si>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</si>
  <si>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</si>
  <si>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</si>
  <si>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</si>
  <si>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</si>
  <si>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</si>
  <si>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</si>
  <si>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</si>
  <si>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</si>
  <si>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</si>
  <si>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</si>
  <si>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</si>
  <si>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</si>
  <si>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</si>
  <si>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</si>
  <si>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</si>
  <si>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</si>
  <si>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</si>
  <si>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</si>
  <si>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</si>
  <si>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</si>
  <si>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</si>
  <si>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</si>
  <si>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</si>
  <si>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</si>
  <si>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</si>
  <si>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</si>
  <si>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</si>
  <si>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</si>
  <si>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</si>
  <si>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</si>
  <si>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</si>
  <si>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</si>
  <si>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</si>
  <si>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</si>
  <si>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</si>
  <si>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</si>
  <si>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</si>
  <si>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</si>
  <si>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</si>
  <si>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</si>
  <si>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</si>
  <si>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</si>
  <si>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</si>
  <si>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</si>
  <si>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</si>
  <si>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</si>
  <si>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</si>
  <si>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</si>
  <si>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</si>
  <si>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</si>
  <si>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</si>
  <si>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</si>
  <si>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</si>
  <si>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</si>
  <si>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</si>
  <si>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</si>
  <si>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</si>
  <si>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</si>
  <si>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</si>
  <si>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</si>
  <si>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</si>
  <si>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</si>
  <si>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</si>
  <si>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</si>
  <si>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</si>
  <si>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</si>
  <si>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</si>
  <si>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</si>
  <si>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</si>
  <si>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</si>
  <si>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</si>
  <si>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</si>
  <si>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</si>
  <si>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</si>
  <si>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</si>
  <si>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</si>
  <si>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</si>
  <si>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</si>
  <si>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</si>
  <si>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</si>
  <si>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</si>
  <si>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</si>
  <si>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</si>
  <si>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</si>
  <si>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</si>
  <si>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</si>
  <si>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</si>
  <si>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</si>
  <si>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</si>
  <si>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</si>
  <si>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</si>
  <si>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</si>
  <si>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</si>
  <si>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</si>
  <si>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</si>
  <si>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</si>
  <si>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</si>
  <si>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</si>
  <si>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</si>
  <si>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</si>
  <si>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</si>
  <si>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</si>
  <si>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</si>
  <si>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</si>
  <si>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</si>
  <si>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</si>
  <si>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</si>
  <si>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</si>
  <si>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</si>
  <si>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</si>
  <si>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</si>
  <si>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</si>
  <si>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</si>
  <si>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</si>
  <si>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</si>
  <si>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</si>
  <si>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</si>
  <si>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</si>
  <si>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</si>
  <si>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</si>
  <si>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</si>
  <si>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</si>
  <si>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</si>
  <si>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</si>
  <si>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</si>
  <si>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</si>
  <si>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</si>
  <si>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</si>
  <si>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</si>
  <si>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</si>
  <si>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</si>
  <si>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</si>
  <si>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</si>
  <si>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</si>
  <si>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</si>
  <si>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</si>
  <si>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</si>
  <si>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</si>
  <si>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</si>
  <si>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</si>
  <si>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</si>
  <si>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</si>
  <si>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</si>
  <si>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</si>
  <si>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</si>
  <si>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</si>
  <si>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</si>
  <si>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</si>
  <si>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</si>
  <si>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</si>
  <si>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</si>
  <si>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</si>
  <si>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</si>
  <si>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</si>
  <si>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</si>
  <si>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</si>
  <si>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</si>
  <si>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</si>
  <si>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</si>
  <si>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</si>
  <si>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</si>
  <si>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</si>
  <si>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</si>
  <si>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</si>
  <si>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</si>
  <si>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</si>
  <si>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</si>
  <si>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</si>
  <si>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</si>
  <si>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</si>
  <si>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</si>
  <si>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</si>
  <si>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</si>
  <si>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</si>
  <si>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</si>
  <si>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</si>
  <si>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</si>
  <si>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</si>
  <si>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</si>
  <si>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</si>
  <si>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</si>
  <si>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</si>
  <si>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</si>
  <si>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</si>
  <si>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</si>
  <si>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</si>
  <si>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</si>
  <si>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</si>
  <si>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</si>
  <si>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</si>
  <si>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</si>
  <si>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</si>
  <si>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</si>
  <si>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</si>
  <si>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</si>
  <si>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</si>
  <si>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</si>
  <si>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</si>
  <si>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</si>
  <si>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</si>
  <si>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</si>
  <si>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</si>
  <si>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</si>
  <si>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</si>
  <si>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</si>
  <si>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</si>
  <si>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</si>
  <si>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</si>
  <si>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</si>
  <si>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</si>
  <si>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</si>
  <si>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</si>
  <si>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</si>
  <si>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</si>
  <si>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</si>
  <si>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</si>
  <si>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</si>
  <si>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</si>
  <si>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</si>
  <si>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</si>
  <si>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</si>
  <si>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</si>
  <si>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</si>
  <si>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</si>
  <si>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</si>
  <si>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</si>
  <si>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</si>
  <si>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</si>
  <si>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</si>
  <si>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</si>
  <si>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</si>
  <si>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</si>
  <si>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</si>
  <si>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</si>
  <si>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</si>
  <si>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</si>
  <si>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</si>
  <si>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</si>
  <si>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</si>
  <si>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</si>
  <si>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</si>
  <si>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</si>
  <si>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</si>
  <si>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</si>
  <si>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</si>
  <si>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</si>
  <si>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</si>
  <si>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</si>
  <si>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</si>
  <si>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</si>
  <si>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</si>
  <si>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</si>
  <si>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</si>
  <si>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</si>
  <si>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</si>
  <si>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</si>
  <si>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</si>
  <si>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</si>
  <si>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</si>
  <si>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</si>
  <si>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</si>
  <si>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</si>
  <si>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</si>
  <si>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</si>
  <si>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</si>
  <si>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</si>
  <si>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</si>
  <si>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</si>
  <si>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</si>
  <si>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</si>
  <si>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</si>
  <si>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</si>
  <si>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</si>
  <si>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</si>
  <si>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</si>
  <si>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</si>
  <si>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</si>
  <si>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</si>
  <si>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</si>
  <si>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</si>
  <si>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</si>
  <si>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</si>
  <si>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</si>
  <si>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</si>
  <si>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</si>
  <si>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</si>
  <si>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</si>
  <si>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</si>
  <si>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</si>
  <si>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</si>
  <si>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</si>
  <si>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</si>
  <si>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</si>
  <si>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</si>
  <si>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</si>
  <si>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</si>
  <si>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</si>
  <si>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</si>
  <si>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</si>
  <si>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</si>
  <si>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VERT A CAMPAGNES</t>
  </si>
  <si>
    <t>LE VERT</t>
  </si>
  <si>
    <t>05088450</t>
  </si>
  <si>
    <t>18310006400033</t>
  </si>
  <si>
    <t>Agence de l'Eau Adour-Garonne</t>
  </si>
  <si>
    <t>34255833500077</t>
  </si>
  <si>
    <t>AQUASCOP BIOLOGIE site de Monptellier</t>
  </si>
  <si>
    <t>LISA MORENO, ANTOINE ROBE</t>
  </si>
  <si>
    <t>IBMR standard</t>
  </si>
  <si>
    <t>GAUCHE</t>
  </si>
  <si>
    <t>ETIAGE NORMAL</t>
  </si>
  <si>
    <t>ENSOLEILLE</t>
  </si>
  <si>
    <t>NULLE</t>
  </si>
  <si>
    <t>OUI</t>
  </si>
  <si>
    <t>abondant</t>
  </si>
  <si>
    <t>IBMR-19-M108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</si>
</sst>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G20" sqref="G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559458</v>
      </c>
      <c r="G10" s="113"/>
      <c r="H10" s="114"/>
    </row>
    <row r="11" spans="1:8" ht="15">
      <c r="A11" s="10" t="s">
        <v>2277</v>
      </c>
      <c r="B11" s="47">
        <v>43707</v>
      </c>
      <c r="D11" s="10" t="s">
        <v>2280</v>
      </c>
      <c r="E11" s="52">
        <v>6380703</v>
      </c>
      <c r="G11" s="113"/>
      <c r="H11" s="114"/>
    </row>
    <row r="12" spans="1:8" ht="15">
      <c r="A12" s="10" t="s">
        <v>2283</v>
      </c>
      <c r="B12" s="52" t="s">
        <v>5302</v>
      </c>
      <c r="D12" s="10" t="s">
        <v>2281</v>
      </c>
      <c r="E12" s="52">
        <v>559371</v>
      </c>
      <c r="G12" s="115"/>
      <c r="H12" s="116"/>
    </row>
    <row r="13" spans="1:5" ht="17.25" customHeight="1" thickBot="1">
      <c r="A13" s="2"/>
      <c r="B13" s="55"/>
      <c r="D13" s="10" t="s">
        <v>2282</v>
      </c>
      <c r="E13" s="52">
        <v>6380663</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559458</v>
      </c>
    </row>
    <row r="18" spans="1:3" ht="15">
      <c r="A18" s="123"/>
      <c r="B18" s="49" t="s">
        <v>2267</v>
      </c>
      <c r="C18" s="61">
        <f>E11</f>
        <v>6380703</v>
      </c>
    </row>
    <row r="19" spans="1:2" ht="15">
      <c r="A19" s="3" t="s">
        <v>2063</v>
      </c>
      <c r="B19" s="29">
        <v>99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5.8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v>
      </c>
      <c r="D35" s="28" t="s">
        <v>2284</v>
      </c>
      <c r="E35" s="32">
        <v>96</v>
      </c>
    </row>
    <row r="36" spans="1:5" s="7" customFormat="1" ht="15" customHeight="1">
      <c r="A36" s="5" t="s">
        <v>2113</v>
      </c>
      <c r="B36" s="30">
        <v>10</v>
      </c>
      <c r="C36" s="6"/>
      <c r="D36" s="8" t="s">
        <v>2112</v>
      </c>
      <c r="E36" s="30">
        <v>90</v>
      </c>
    </row>
    <row r="37" spans="1:5" s="7" customFormat="1" ht="15" customHeight="1">
      <c r="A37" s="5" t="s">
        <v>2111</v>
      </c>
      <c r="B37" s="30">
        <v>3.2</v>
      </c>
      <c r="C37" s="6"/>
      <c r="D37" s="8" t="s">
        <v>2110</v>
      </c>
      <c r="E37" s="30">
        <v>6.1</v>
      </c>
    </row>
    <row r="38" spans="1:5" s="7" customFormat="1" ht="15" customHeight="1">
      <c r="A38" s="5" t="s">
        <v>2115</v>
      </c>
      <c r="B38" s="30">
        <v>38</v>
      </c>
      <c r="C38" s="6"/>
      <c r="D38" s="8" t="s">
        <v>2115</v>
      </c>
      <c r="E38" s="30">
        <v>60</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5</v>
      </c>
      <c r="C58" s="6"/>
      <c r="D58" s="10" t="s">
        <v>2094</v>
      </c>
      <c r="E58" s="9">
        <v>3</v>
      </c>
    </row>
    <row r="59" spans="1:5" s="15" customFormat="1" ht="15">
      <c r="A59" s="3" t="s">
        <v>2093</v>
      </c>
      <c r="B59" s="9"/>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4</v>
      </c>
      <c r="C74" s="6"/>
      <c r="D74" s="10" t="s">
        <v>2082</v>
      </c>
      <c r="E74" s="9">
        <v>2</v>
      </c>
    </row>
    <row r="75" spans="1:5" s="15" customFormat="1" ht="15">
      <c r="A75" s="3" t="s">
        <v>2081</v>
      </c>
      <c r="B75" s="9">
        <v>4</v>
      </c>
      <c r="C75" s="6"/>
      <c r="D75" s="10" t="s">
        <v>2081</v>
      </c>
      <c r="E75" s="9">
        <v>3</v>
      </c>
    </row>
    <row r="76" spans="1:5" s="15" customFormat="1" ht="15">
      <c r="A76" s="3" t="s">
        <v>2080</v>
      </c>
      <c r="B76" s="9">
        <v>3</v>
      </c>
      <c r="C76" s="6"/>
      <c r="D76" s="10" t="s">
        <v>2080</v>
      </c>
      <c r="E76" s="9">
        <v>3</v>
      </c>
    </row>
    <row r="77" spans="1:5" s="15" customFormat="1" ht="15">
      <c r="A77" s="3" t="s">
        <v>2079</v>
      </c>
      <c r="B77" s="9"/>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2</v>
      </c>
      <c r="C85" s="6"/>
      <c r="D85" s="10" t="s">
        <v>2073</v>
      </c>
      <c r="E85" s="9">
        <v>3</v>
      </c>
    </row>
    <row r="86" spans="1:5" s="15" customFormat="1" ht="15">
      <c r="A86" s="3" t="s">
        <v>2072</v>
      </c>
      <c r="B86" s="9"/>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0.18</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21</v>
      </c>
      <c r="E98" s="35">
        <v>52</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0.4</v>
      </c>
      <c r="E100" s="35">
        <v>2.2</v>
      </c>
      <c r="F100" s="35" t="s">
        <v>2290</v>
      </c>
      <c r="G100" s="79"/>
      <c r="H100" s="80"/>
    </row>
    <row r="101" spans="1:8" ht="15">
      <c r="A101" s="33" t="s">
        <v>1179</v>
      </c>
      <c r="B101" s="20" t="str">
        <f>IF(A101="NEWCOD",IF(ISBLANK(G101),"renseigner le champ 'Nouveau taxon'",G101),VLOOKUP(A101,'Ref Taxo'!A:B,2,FALSE))</f>
        <v>Mougeotia</v>
      </c>
      <c r="C101" s="21">
        <f>IF(A101="NEWCOD",IF(ISBLANK(H101),"NoCod",H101),VLOOKUP(A101,'Ref Taxo'!A:D,4,FALSE))</f>
        <v>1146</v>
      </c>
      <c r="D101" s="34"/>
      <c r="E101" s="35">
        <v>0.2</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c r="E102" s="35">
        <v>0.01</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35">
        <v>0.01</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0.13</v>
      </c>
      <c r="E104" s="35">
        <v>1</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0.34</v>
      </c>
      <c r="E105" s="35">
        <v>0.01</v>
      </c>
      <c r="F105" s="35" t="s">
        <v>2290</v>
      </c>
      <c r="G105" s="79"/>
      <c r="H105" s="80"/>
    </row>
    <row r="106" spans="1:8" ht="15">
      <c r="A106" s="33" t="s">
        <v>2056</v>
      </c>
      <c r="B106" s="20" t="str">
        <f>IF(A106="NEWCOD",IF(ISBLANK(G106),"renseigner le champ 'Nouveau taxon'",G106),VLOOKUP(A106,'Ref Taxo'!A:B,2,FALSE))</f>
        <v>Zygnema</v>
      </c>
      <c r="C106" s="21">
        <f>IF(A106="NEWCOD",IF(ISBLANK(H106),"NoCod",H106),VLOOKUP(A106,'Ref Taxo'!A:D,4,FALSE))</f>
        <v>1148</v>
      </c>
      <c r="D106" s="34"/>
      <c r="E106" s="35">
        <v>1</v>
      </c>
      <c r="F106" s="35" t="s">
        <v>2290</v>
      </c>
      <c r="G106" s="79"/>
      <c r="H106" s="80"/>
    </row>
    <row r="107" spans="1:8" ht="15">
      <c r="A107" s="33" t="s">
        <v>466</v>
      </c>
      <c r="B107" s="20" t="str">
        <f>IF(A107="NEWCOD",IF(ISBLANK(G107),"renseigner le champ 'Nouveau taxon'",G107),VLOOKUP(A107,'Ref Taxo'!A:B,2,FALSE))</f>
        <v>Conocephalum conicum</v>
      </c>
      <c r="C107" s="21">
        <f>IF(A107="NEWCOD",IF(ISBLANK(H107),"NoCod",H107),VLOOKUP(A107,'Ref Taxo'!A:D,4,FALSE))</f>
        <v>1176</v>
      </c>
      <c r="D107" s="34"/>
      <c r="E107" s="35">
        <v>0.01</v>
      </c>
      <c r="F107" s="35" t="s">
        <v>2290</v>
      </c>
      <c r="G107" s="79"/>
      <c r="H107" s="80"/>
    </row>
    <row r="108" spans="1:8" ht="15">
      <c r="A108" s="33" t="s">
        <v>1336</v>
      </c>
      <c r="B108" s="20" t="str">
        <f>IF(A108="NEWCOD",IF(ISBLANK(G108),"renseigner le champ 'Nouveau taxon'",G108),VLOOKUP(A108,'Ref Taxo'!A:B,2,FALSE))</f>
        <v>Pellia endiviifolia</v>
      </c>
      <c r="C108" s="21">
        <f>IF(A108="NEWCOD",IF(ISBLANK(H108),"NoCod",H108),VLOOKUP(A108,'Ref Taxo'!A:D,4,FALSE))</f>
        <v>1197</v>
      </c>
      <c r="D108" s="34">
        <v>0.01</v>
      </c>
      <c r="E108" s="35">
        <v>0.01</v>
      </c>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0.62</v>
      </c>
      <c r="E109" s="35">
        <v>0.01</v>
      </c>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2.9</v>
      </c>
      <c r="E110" s="35">
        <v>0.2</v>
      </c>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0.13</v>
      </c>
      <c r="E111" s="35">
        <v>0.1</v>
      </c>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8.4</v>
      </c>
      <c r="E112" s="35">
        <v>0.13</v>
      </c>
      <c r="F112" s="35" t="s">
        <v>2290</v>
      </c>
      <c r="G112" s="79"/>
      <c r="H112" s="80"/>
    </row>
    <row r="113" spans="1:8" ht="15">
      <c r="A113" s="33" t="s">
        <v>1402</v>
      </c>
      <c r="B113" s="20" t="str">
        <f>IF(A113="NEWCOD",IF(ISBLANK(G113),"renseigner le champ 'Nouveau taxon'",G113),VLOOKUP(A113,'Ref Taxo'!A:B,2,FALSE))</f>
        <v>Plagiomnium rostratum</v>
      </c>
      <c r="C113" s="21">
        <f>IF(A113="NEWCOD",IF(ISBLANK(H113),"NoCod",H113),VLOOKUP(A113,'Ref Taxo'!A:D,4,FALSE))</f>
        <v>19919</v>
      </c>
      <c r="D113" s="34"/>
      <c r="E113" s="35">
        <v>0.01</v>
      </c>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0.25</v>
      </c>
      <c r="E114" s="35">
        <v>0.01</v>
      </c>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v>0.01</v>
      </c>
      <c r="E115" s="35">
        <v>0.05</v>
      </c>
      <c r="F115" s="35" t="s">
        <v>2290</v>
      </c>
      <c r="G115" s="79"/>
      <c r="H115" s="80"/>
    </row>
    <row r="116" spans="1:8" ht="15">
      <c r="A116" s="33" t="s">
        <v>1132</v>
      </c>
      <c r="B116" s="20" t="str">
        <f>IF(A116="NEWCOD",IF(ISBLANK(G116),"renseigner le champ 'Nouveau taxon'",G116),VLOOKUP(A116,'Ref Taxo'!A:B,2,FALSE))</f>
        <v>Mentha aquatica</v>
      </c>
      <c r="C116" s="21">
        <f>IF(A116="NEWCOD",IF(ISBLANK(H116),"NoCod",H116),VLOOKUP(A116,'Ref Taxo'!A:D,4,FALSE))</f>
        <v>1791</v>
      </c>
      <c r="D116" s="34">
        <v>0.03</v>
      </c>
      <c r="E116" s="35">
        <v>2.2</v>
      </c>
      <c r="F116" s="35" t="s">
        <v>2290</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4.7</v>
      </c>
      <c r="E117" s="35">
        <v>0.37</v>
      </c>
      <c r="F117" s="35" t="s">
        <v>2290</v>
      </c>
      <c r="G117" s="79"/>
      <c r="H117" s="80"/>
    </row>
    <row r="118" spans="1:8" ht="15">
      <c r="A118" s="33" t="s">
        <v>2010</v>
      </c>
      <c r="B118" s="20" t="str">
        <f>IF(A118="NEWCOD",IF(ISBLANK(G118),"renseigner le champ 'Nouveau taxon'",G118),VLOOKUP(A118,'Ref Taxo'!A:B,2,FALSE))</f>
        <v>Veronica anagallis-aquatica</v>
      </c>
      <c r="C118" s="21">
        <f>IF(A118="NEWCOD",IF(ISBLANK(H118),"NoCod",H118),VLOOKUP(A118,'Ref Taxo'!A:D,4,FALSE))</f>
        <v>1955</v>
      </c>
      <c r="D118" s="34"/>
      <c r="E118" s="35">
        <v>0.01</v>
      </c>
      <c r="F118" s="35" t="s">
        <v>2290</v>
      </c>
      <c r="G118" s="79"/>
      <c r="H118" s="80"/>
    </row>
    <row r="119" spans="1:8" ht="15">
      <c r="A119" s="33" t="s">
        <v>1835</v>
      </c>
      <c r="B119" s="20" t="str">
        <f>IF(A119="NEWCOD",IF(ISBLANK(G119),"renseigner le champ 'Nouveau taxon'",G119),VLOOKUP(A119,'Ref Taxo'!A:B,2,FALSE))</f>
        <v>Solanum dulcamara</v>
      </c>
      <c r="C119" s="21">
        <f>IF(A119="NEWCOD",IF(ISBLANK(H119),"NoCod",H119),VLOOKUP(A119,'Ref Taxo'!A:D,4,FALSE))</f>
        <v>1964</v>
      </c>
      <c r="D119" s="34"/>
      <c r="E119" s="35">
        <v>0.01</v>
      </c>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