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090000" sheetId="2" r:id="rId2"/>
    <sheet name="Mises à jour" sheetId="3" r:id="rId3"/>
  </sheets>
  <definedNames/>
  <calcPr calcId="162913"/>
</workbook>
</file>

<file path=xl/sharedStrings.xml><?xml version="1.0" encoding="utf-8"?>
<sst xmlns="http://schemas.openxmlformats.org/spreadsheetml/2006/main" count="6490" uniqueCount="5304">
  <si>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</si>
  <si>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</si>
  <si>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</si>
  <si>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</si>
  <si>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</si>
  <si>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</si>
  <si>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</si>
  <si>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</si>
  <si>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</si>
  <si>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</si>
  <si>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</si>
  <si>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</si>
  <si>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</si>
  <si>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</si>
  <si>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</si>
  <si>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</si>
  <si>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</si>
  <si>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</si>
  <si>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</si>
  <si>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</si>
  <si>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</si>
  <si>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</si>
  <si>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</si>
  <si>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</si>
  <si>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</si>
  <si>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</si>
  <si>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</si>
  <si>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</si>
  <si>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</si>
  <si>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</si>
  <si>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</si>
  <si>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</si>
  <si>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</si>
  <si>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</si>
  <si>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</si>
  <si>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</si>
  <si>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</si>
  <si>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</si>
  <si>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</si>
  <si>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</si>
  <si>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</si>
  <si>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</si>
  <si>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</si>
  <si>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</si>
  <si>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</si>
  <si>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</si>
  <si>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</si>
  <si>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</si>
  <si>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</si>
  <si>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</si>
  <si>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</si>
  <si>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</si>
  <si>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</si>
  <si>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</si>
  <si>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</si>
  <si>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</si>
  <si>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</si>
  <si>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</si>
  <si>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</si>
  <si>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</si>
  <si>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</si>
  <si>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</si>
  <si>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</si>
  <si>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</si>
  <si>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</si>
  <si>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</si>
  <si>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</si>
  <si>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</si>
  <si>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</si>
  <si>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</si>
  <si>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</si>
  <si>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</si>
  <si>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</si>
  <si>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</si>
  <si>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</si>
  <si>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</si>
  <si>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</si>
  <si>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</si>
  <si>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</si>
  <si>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</si>
  <si>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</si>
  <si>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</si>
  <si>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</si>
  <si>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</si>
  <si>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</si>
  <si>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</si>
  <si>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</si>
  <si>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</si>
  <si>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</si>
  <si>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</si>
  <si>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</si>
  <si>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</si>
  <si>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</si>
  <si>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</si>
  <si>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</si>
  <si>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</si>
  <si>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</si>
  <si>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</si>
  <si>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</si>
  <si>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</si>
  <si>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</si>
  <si>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</si>
  <si>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</si>
  <si>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</si>
  <si>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</si>
  <si>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</si>
  <si>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</si>
  <si>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</si>
  <si>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</si>
  <si>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</si>
  <si>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</si>
  <si>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</si>
  <si>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</si>
  <si>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</si>
  <si>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</si>
  <si>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</si>
  <si>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</si>
  <si>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</si>
  <si>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</si>
  <si>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</si>
  <si>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</si>
  <si>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</si>
  <si>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</si>
  <si>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</si>
  <si>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</si>
  <si>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</si>
  <si>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</si>
  <si>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</si>
  <si>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</si>
  <si>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</si>
  <si>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</si>
  <si>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</si>
  <si>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</si>
  <si>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</si>
  <si>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</si>
  <si>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</si>
  <si>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</si>
  <si>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</si>
  <si>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</si>
  <si>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</si>
  <si>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</si>
  <si>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</si>
  <si>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</si>
  <si>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</si>
  <si>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</si>
  <si>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</si>
  <si>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</si>
  <si>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</si>
  <si>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</si>
  <si>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</si>
  <si>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</si>
  <si>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</si>
  <si>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</si>
  <si>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</si>
  <si>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</si>
  <si>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</si>
  <si>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</si>
  <si>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</si>
  <si>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</si>
  <si>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</si>
  <si>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</si>
  <si>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</si>
  <si>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</si>
  <si>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</si>
  <si>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</si>
  <si>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</si>
  <si>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</si>
  <si>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</si>
  <si>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</si>
  <si>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</si>
  <si>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</si>
  <si>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</si>
  <si>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</si>
  <si>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</si>
  <si>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</si>
  <si>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</si>
  <si>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</si>
  <si>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</si>
  <si>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</si>
  <si>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</si>
  <si>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</si>
  <si>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</si>
  <si>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</si>
  <si>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</si>
  <si>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</si>
  <si>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</si>
  <si>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</si>
  <si>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</si>
  <si>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</si>
  <si>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</si>
  <si>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</si>
  <si>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</si>
  <si>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</si>
  <si>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</si>
  <si>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</si>
  <si>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</si>
  <si>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</si>
  <si>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</si>
  <si>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</si>
  <si>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</si>
  <si>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</si>
  <si>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</si>
  <si>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</si>
  <si>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</si>
  <si>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</si>
  <si>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</si>
  <si>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</si>
  <si>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</si>
  <si>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</si>
  <si>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</si>
  <si>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</si>
  <si>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</si>
  <si>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</si>
  <si>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</si>
  <si>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</si>
  <si>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</si>
  <si>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</si>
  <si>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</si>
  <si>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</si>
  <si>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</si>
  <si>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</si>
  <si>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</si>
  <si>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</si>
  <si>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</si>
  <si>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</si>
  <si>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</si>
  <si>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</si>
  <si>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</si>
  <si>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</si>
  <si>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</si>
  <si>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</si>
  <si>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</si>
  <si>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</si>
  <si>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</si>
  <si>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</si>
  <si>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</si>
  <si>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</si>
  <si>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</si>
  <si>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</si>
  <si>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</si>
  <si>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</si>
  <si>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</si>
  <si>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</si>
  <si>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</si>
  <si>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</si>
  <si>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</si>
  <si>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</si>
  <si>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</si>
  <si>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</si>
  <si>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</si>
  <si>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</si>
  <si>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</si>
  <si>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</si>
  <si>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</si>
  <si>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</si>
  <si>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</si>
  <si>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</si>
  <si>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</si>
  <si>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</si>
  <si>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</si>
  <si>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</si>
  <si>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</si>
  <si>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</si>
  <si>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</si>
  <si>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</si>
  <si>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</si>
  <si>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</si>
  <si>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</si>
  <si>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</si>
  <si>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</si>
  <si>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</si>
  <si>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</si>
  <si>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</si>
  <si>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</si>
  <si>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</si>
  <si>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</si>
  <si>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</si>
  <si>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</si>
  <si>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</si>
  <si>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</si>
  <si>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</si>
  <si>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</si>
  <si>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</si>
  <si>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</si>
  <si>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</si>
  <si>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</si>
  <si>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</si>
  <si>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</si>
  <si>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</si>
  <si>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</si>
  <si>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</si>
  <si>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</si>
  <si>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</si>
  <si>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</si>
  <si>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</si>
  <si>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</si>
  <si>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</si>
  <si>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</si>
  <si>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</si>
  <si>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</si>
  <si>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</si>
  <si>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</si>
  <si>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</si>
  <si>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</si>
  <si>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</si>
  <si>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</si>
  <si>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</si>
  <si>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</si>
  <si>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</si>
  <si>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</si>
  <si>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</si>
  <si>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</si>
  <si>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</si>
  <si>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</si>
  <si>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</si>
  <si>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</si>
  <si>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</si>
  <si>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</si>
  <si>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</si>
  <si>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</si>
  <si>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</si>
  <si>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</si>
  <si>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</si>
  <si>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</si>
  <si>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</si>
  <si>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</si>
  <si>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</si>
  <si>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</si>
  <si>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</si>
  <si>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</si>
  <si>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</si>
  <si>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</si>
  <si>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</si>
  <si>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</si>
  <si>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</si>
  <si>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</si>
  <si>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</si>
  <si>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</si>
  <si>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</si>
  <si>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</si>
  <si>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</si>
  <si>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</si>
  <si>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</si>
  <si>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</si>
  <si>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</si>
  <si>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</si>
  <si>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</si>
  <si>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</si>
  <si>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</si>
  <si>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</si>
  <si>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</si>
  <si>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</si>
  <si>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</si>
  <si>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</si>
  <si>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</si>
  <si>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</si>
  <si>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</si>
  <si>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</si>
  <si>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</si>
  <si>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</si>
  <si>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</si>
  <si>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</si>
  <si>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</si>
  <si>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</si>
  <si>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</si>
  <si>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</si>
  <si>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</si>
  <si>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</si>
  <si>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</si>
  <si>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</si>
  <si>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</si>
  <si>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</si>
  <si>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</si>
  <si>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</si>
  <si>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</si>
  <si>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</si>
  <si>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</si>
  <si>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</si>
  <si>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</si>
  <si>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</si>
  <si>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</si>
  <si>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</si>
  <si>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</si>
  <si>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</si>
  <si>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</si>
  <si>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</si>
  <si>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</si>
  <si>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</si>
  <si>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</si>
  <si>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</si>
  <si>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</si>
  <si>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</si>
  <si>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</si>
  <si>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</si>
  <si>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</si>
  <si>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</si>
  <si>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</si>
  <si>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</si>
  <si>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</si>
  <si>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</si>
  <si>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</si>
  <si>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</si>
  <si>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</si>
  <si>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</si>
  <si>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</si>
  <si>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</si>
  <si>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</si>
  <si>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</si>
  <si>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</si>
  <si>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</si>
  <si>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</si>
  <si>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</si>
  <si>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</si>
  <si>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</si>
  <si>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</si>
  <si>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</si>
  <si>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</si>
  <si>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</si>
  <si>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</si>
  <si>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</si>
  <si>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</si>
  <si>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</si>
  <si>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</si>
  <si>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</si>
  <si>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</si>
  <si>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</si>
  <si>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</si>
  <si>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</si>
  <si>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</si>
  <si>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</si>
  <si>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</si>
  <si>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</si>
  <si>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</si>
  <si>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</si>
  <si>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</si>
  <si>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</si>
  <si>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</si>
  <si>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</si>
  <si>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</si>
  <si>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</si>
  <si>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</si>
  <si>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</si>
  <si>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</si>
  <si>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</si>
  <si>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</si>
  <si>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</si>
  <si>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</si>
  <si>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</si>
  <si>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</si>
  <si>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</si>
  <si>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</si>
  <si>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</si>
  <si>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</si>
  <si>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</si>
  <si>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</si>
  <si>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</si>
  <si>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</si>
  <si>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</si>
  <si>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</si>
  <si>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</si>
  <si>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</si>
  <si>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</si>
  <si>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</si>
  <si>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</si>
  <si>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</si>
  <si>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</si>
  <si>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</si>
  <si>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</si>
  <si>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</si>
  <si>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</si>
  <si>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</si>
  <si>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</si>
  <si>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</si>
  <si>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</si>
  <si>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</si>
  <si>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</si>
  <si>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</si>
  <si>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</si>
  <si>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</si>
  <si>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</si>
  <si>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</si>
  <si>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</si>
  <si>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</si>
  <si>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</si>
  <si>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</si>
  <si>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</si>
  <si>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</si>
  <si>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</si>
  <si>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</si>
  <si>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</si>
  <si>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</si>
  <si>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</si>
  <si>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</si>
  <si>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</si>
  <si>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</si>
  <si>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</si>
  <si>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</si>
  <si>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</si>
  <si>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</si>
  <si>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</si>
  <si>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</si>
  <si>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</si>
  <si>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</si>
  <si>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</si>
  <si>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</si>
  <si>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</si>
  <si>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</si>
  <si>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</si>
  <si>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</si>
  <si>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</si>
  <si>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</si>
  <si>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</si>
  <si>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</si>
  <si>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</si>
  <si>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</si>
  <si>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</si>
  <si>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</si>
  <si>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</si>
  <si>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</si>
  <si>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</si>
  <si>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</si>
  <si>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</si>
  <si>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</si>
  <si>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</si>
  <si>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</si>
  <si>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</si>
  <si>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</si>
  <si>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</si>
  <si>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</si>
  <si>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</si>
  <si>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</si>
  <si>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</si>
  <si>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</si>
  <si>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</si>
  <si>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</si>
  <si>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</si>
  <si>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</si>
  <si>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</si>
  <si>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</si>
  <si>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</si>
  <si>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</si>
  <si>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</si>
  <si>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</si>
  <si>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</si>
  <si>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</si>
  <si>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</si>
  <si>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</si>
  <si>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</si>
  <si>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</si>
  <si>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</si>
  <si>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</si>
  <si>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</si>
  <si>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</si>
  <si>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</si>
  <si>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</si>
  <si>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</si>
  <si>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</si>
  <si>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</si>
  <si>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</si>
  <si>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</si>
  <si>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</si>
  <si>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</si>
  <si>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</si>
  <si>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</si>
  <si>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</si>
  <si>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</si>
  <si>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</si>
  <si>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</si>
  <si>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</si>
  <si>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</si>
  <si>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</si>
  <si>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</si>
  <si>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</si>
  <si>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</si>
  <si>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</si>
  <si>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</si>
  <si>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</si>
  <si>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</si>
  <si>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</si>
  <si>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</si>
  <si>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</si>
  <si>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</si>
  <si>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</si>
  <si>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</si>
  <si>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</si>
  <si>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</si>
  <si>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</si>
  <si>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</si>
  <si>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</si>
  <si>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</si>
  <si>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</si>
  <si>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</si>
  <si>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</si>
  <si>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</si>
  <si>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</si>
  <si>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</si>
  <si>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</si>
  <si>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</si>
  <si>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</si>
  <si>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</si>
  <si>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</si>
  <si>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</si>
  <si>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</si>
  <si>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</si>
  <si>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</si>
  <si>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</si>
  <si>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</si>
  <si>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</si>
  <si>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</si>
  <si>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</si>
  <si>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</si>
  <si>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</si>
  <si>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</si>
  <si>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</si>
  <si>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</si>
  <si>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</si>
  <si>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</si>
  <si>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</si>
  <si>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</si>
  <si>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</si>
  <si>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</si>
  <si>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</si>
  <si>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</si>
  <si>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</si>
  <si>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</si>
  <si>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</si>
  <si>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</si>
  <si>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</si>
  <si>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</si>
  <si>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</si>
  <si>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</si>
  <si>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</si>
  <si>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</si>
  <si>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</si>
  <si>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</si>
  <si>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</si>
  <si>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</si>
  <si>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</si>
  <si>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</si>
  <si>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</si>
  <si>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</si>
  <si>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</si>
  <si>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</si>
  <si>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</si>
  <si>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</si>
  <si>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</si>
  <si>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</si>
  <si>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</si>
  <si>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</si>
  <si>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</si>
  <si>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</si>
  <si>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</si>
  <si>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</si>
  <si>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</si>
  <si>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</si>
  <si>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</si>
  <si>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</si>
  <si>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</si>
  <si>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</si>
  <si>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</si>
  <si>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</si>
  <si>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</si>
  <si>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</si>
  <si>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</si>
  <si>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</si>
  <si>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</si>
  <si>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</si>
  <si>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</si>
  <si>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</si>
  <si>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</si>
  <si>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</si>
  <si>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</si>
  <si>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</si>
  <si>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</si>
  <si>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</si>
  <si>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</si>
  <si>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</si>
  <si>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</si>
  <si>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</si>
  <si>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</si>
  <si>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</si>
  <si>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</si>
  <si>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</si>
  <si>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</si>
  <si>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</si>
  <si>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</si>
  <si>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</si>
  <si>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</si>
  <si>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</si>
  <si>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</si>
  <si>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</si>
  <si>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</si>
  <si>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</si>
  <si>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</si>
  <si>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</si>
  <si>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</si>
  <si>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</si>
  <si>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</si>
  <si>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</si>
  <si>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</si>
  <si>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</si>
  <si>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</si>
  <si>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</si>
  <si>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</si>
  <si>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</si>
  <si>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</si>
  <si>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</si>
  <si>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</si>
  <si>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</si>
  <si>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</si>
  <si>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</si>
  <si>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</si>
  <si>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</si>
  <si>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</si>
  <si>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</si>
  <si>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</si>
  <si>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</si>
  <si>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</si>
  <si>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</si>
  <si>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</si>
  <si>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</si>
  <si>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</si>
  <si>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</si>
  <si>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</si>
  <si>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</si>
  <si>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</si>
  <si>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</si>
  <si>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</si>
  <si>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</si>
  <si>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</si>
  <si>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</si>
  <si>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</si>
  <si>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</si>
  <si>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</si>
  <si>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</si>
  <si>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</si>
  <si>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</si>
  <si>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</si>
  <si>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</si>
  <si>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</si>
  <si>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</si>
  <si>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</si>
  <si>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</si>
  <si>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</si>
  <si>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</si>
  <si>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</si>
  <si>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</si>
  <si>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</si>
  <si>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</si>
  <si>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</si>
  <si>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</si>
  <si>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</si>
  <si>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</si>
  <si>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</si>
  <si>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</si>
  <si>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</si>
  <si>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</si>
  <si>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</si>
  <si>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</si>
  <si>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</si>
  <si>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</si>
  <si>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</si>
  <si>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</si>
  <si>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</si>
  <si>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</si>
  <si>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</si>
  <si>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</si>
  <si>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</si>
  <si>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</si>
  <si>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</si>
  <si>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</si>
  <si>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</si>
  <si>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</si>
  <si>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</si>
  <si>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</si>
  <si>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</si>
  <si>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</si>
  <si>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</si>
  <si>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</si>
  <si>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</si>
  <si>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</si>
  <si>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</si>
  <si>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</si>
  <si>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</si>
  <si>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</si>
  <si>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</si>
  <si>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</si>
  <si>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</si>
  <si>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</si>
  <si>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</si>
  <si>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</si>
  <si>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</si>
  <si>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</si>
  <si>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</si>
  <si>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</si>
  <si>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</si>
  <si>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</si>
  <si>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</si>
  <si>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</si>
  <si>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</si>
  <si>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</si>
  <si>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</si>
  <si>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</si>
  <si>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</si>
  <si>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</si>
  <si>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</si>
  <si>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</si>
  <si>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</si>
  <si>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</si>
  <si>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</si>
  <si>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</si>
  <si>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</si>
  <si>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</si>
  <si>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</si>
  <si>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</si>
  <si>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</si>
  <si>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</si>
  <si>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</si>
  <si>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</si>
  <si>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</si>
  <si>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</si>
  <si>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</si>
  <si>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</si>
  <si>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</si>
  <si>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</si>
  <si>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</si>
  <si>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</si>
  <si>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</si>
  <si>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</si>
  <si>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</si>
  <si>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</si>
  <si>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</si>
  <si>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</si>
  <si>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</si>
  <si>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</si>
  <si>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</si>
  <si>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</si>
  <si>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</si>
  <si>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</si>
  <si>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</si>
  <si>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</si>
  <si>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</si>
  <si>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</si>
  <si>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</si>
  <si>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</si>
  <si>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</si>
  <si>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</si>
  <si>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</si>
  <si>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</si>
  <si>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</si>
  <si>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</si>
  <si>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</si>
  <si>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</si>
  <si>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</si>
  <si>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</si>
  <si>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</si>
  <si>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</si>
  <si>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</si>
  <si>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</si>
  <si>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</si>
  <si>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</si>
  <si>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</si>
  <si>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</si>
  <si>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</si>
  <si>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</si>
  <si>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</si>
  <si>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</si>
  <si>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</si>
  <si>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</si>
  <si>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</si>
  <si>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</si>
  <si>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</si>
  <si>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</si>
  <si>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</si>
  <si>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</si>
  <si>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</si>
  <si>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</si>
  <si>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</si>
  <si>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</si>
  <si>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</si>
  <si>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</si>
  <si>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</si>
  <si>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</si>
  <si>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</si>
  <si>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</si>
  <si>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</si>
  <si>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</si>
  <si>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</si>
  <si>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</si>
  <si>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</si>
  <si>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</si>
  <si>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</si>
  <si>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</si>
  <si>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</si>
  <si>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</si>
  <si>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</si>
  <si>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</si>
  <si>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</si>
  <si>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</si>
  <si>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</si>
  <si>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</si>
  <si>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</si>
  <si>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</si>
  <si>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</si>
  <si>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</si>
  <si>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</si>
  <si>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</si>
  <si>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</si>
  <si>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</si>
  <si>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</si>
  <si>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</si>
  <si>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</si>
  <si>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</si>
  <si>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</si>
  <si>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</si>
  <si>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</si>
  <si>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</si>
  <si>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</si>
  <si>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</si>
  <si>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</si>
  <si>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</si>
  <si>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</si>
  <si>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</si>
  <si>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</si>
  <si>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</si>
  <si>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</si>
  <si>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</si>
  <si>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</si>
  <si>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</si>
  <si>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</si>
  <si>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</si>
  <si>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</si>
  <si>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</si>
  <si>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</si>
  <si>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</si>
  <si>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</si>
  <si>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</si>
  <si>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</si>
  <si>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</si>
  <si>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</si>
  <si>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</si>
  <si>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</si>
  <si>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</si>
  <si>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</si>
  <si>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</si>
  <si>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</si>
  <si>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</si>
  <si>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</si>
  <si>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</si>
  <si>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</si>
  <si>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</si>
  <si>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</si>
  <si>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</si>
  <si>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</si>
  <si>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</si>
  <si>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</si>
  <si>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</si>
  <si>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</si>
  <si>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</si>
  <si>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</si>
  <si>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</si>
  <si>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</si>
  <si>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</si>
  <si>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</si>
  <si>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</si>
  <si>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</si>
  <si>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</si>
  <si>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</si>
  <si>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</si>
  <si>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</si>
  <si>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</si>
  <si>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</si>
  <si>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</si>
  <si>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</si>
  <si>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</si>
  <si>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</si>
  <si>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</si>
  <si>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</si>
  <si>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</si>
  <si>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</si>
  <si>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</si>
  <si>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</si>
  <si>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</si>
  <si>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</si>
  <si>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</si>
  <si>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</si>
  <si>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</si>
  <si>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</si>
  <si>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</si>
  <si>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</si>
  <si>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</si>
  <si>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</si>
  <si>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</si>
  <si>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</si>
  <si>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</si>
  <si>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</si>
  <si>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</si>
  <si>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</si>
  <si>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</si>
  <si>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</si>
  <si>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</si>
  <si>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</si>
  <si>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</si>
  <si>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</si>
  <si>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</si>
  <si>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</si>
  <si>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</si>
  <si>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</si>
  <si>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</si>
  <si>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</si>
  <si>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</si>
  <si>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</si>
  <si>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</si>
  <si>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</si>
  <si>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</si>
  <si>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</si>
  <si>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</si>
  <si>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</si>
  <si>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</si>
  <si>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</si>
  <si>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</si>
  <si>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</si>
  <si>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</si>
  <si>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</si>
  <si>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</si>
  <si>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</si>
  <si>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</si>
  <si>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</si>
  <si>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</si>
  <si>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</si>
  <si>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</si>
  <si>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</si>
  <si>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</si>
  <si>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</si>
  <si>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</si>
  <si>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</si>
  <si>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</si>
  <si>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</si>
  <si>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</si>
  <si>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</si>
  <si>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</si>
  <si>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</si>
  <si>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</si>
  <si>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</si>
  <si>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</si>
  <si>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</si>
  <si>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</si>
  <si>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</si>
  <si>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</si>
  <si>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</si>
  <si>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</si>
  <si>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</si>
  <si>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</si>
  <si>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</si>
  <si>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</si>
  <si>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</si>
  <si>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</si>
  <si>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</si>
  <si>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</si>
  <si>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</si>
  <si>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</si>
  <si>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</si>
  <si>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</si>
  <si>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</si>
  <si>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</si>
  <si>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</si>
  <si>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</si>
  <si>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</si>
  <si>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</si>
  <si>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</si>
  <si>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</si>
  <si>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</si>
  <si>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</si>
  <si>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</si>
  <si>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</si>
  <si>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</si>
  <si>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</si>
  <si>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</si>
  <si>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</si>
  <si>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</si>
  <si>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</si>
  <si>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</si>
  <si>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</si>
  <si>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</si>
  <si>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</si>
  <si>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</si>
  <si>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</si>
  <si>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</si>
  <si>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</si>
  <si>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</si>
  <si>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</si>
  <si>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</si>
  <si>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</si>
  <si>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</si>
  <si>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</si>
  <si>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</si>
  <si>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</si>
  <si>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</si>
  <si>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</si>
  <si>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</si>
  <si>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</si>
  <si>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</si>
  <si>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</si>
  <si>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</si>
  <si>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</si>
  <si>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</si>
  <si>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</si>
  <si>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</si>
  <si>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</si>
  <si>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</si>
  <si>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</si>
  <si>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</si>
  <si>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</si>
  <si>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</si>
  <si>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</si>
  <si>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</si>
  <si>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</si>
  <si>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</si>
  <si>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</si>
  <si>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</si>
  <si>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</si>
  <si>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</si>
  <si>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</si>
  <si>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</si>
  <si>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</si>
  <si>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</si>
  <si>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</si>
  <si>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</si>
  <si>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</si>
  <si>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</si>
  <si>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</si>
  <si>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</si>
  <si>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</si>
  <si>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</si>
  <si>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</si>
  <si>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</si>
  <si>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</si>
  <si>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</si>
  <si>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</si>
  <si>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</si>
  <si>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</si>
  <si>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</si>
  <si>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</si>
  <si>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</si>
  <si>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</si>
  <si>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</si>
  <si>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</si>
  <si>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</si>
  <si>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</si>
  <si>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</si>
  <si>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</si>
  <si>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</si>
  <si>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</si>
  <si>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</si>
  <si>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</si>
  <si>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</si>
  <si>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</si>
  <si>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</si>
  <si>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</si>
  <si>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</si>
  <si>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</si>
  <si>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</si>
  <si>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</si>
  <si>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</si>
  <si>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</si>
  <si>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</si>
  <si>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</si>
  <si>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</si>
  <si>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</si>
  <si>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</si>
  <si>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</si>
  <si>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</si>
  <si>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</si>
  <si>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</si>
  <si>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</si>
  <si>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</si>
  <si>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</si>
  <si>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</si>
  <si>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</si>
  <si>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</si>
  <si>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</si>
  <si>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</si>
  <si>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</si>
  <si>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</si>
  <si>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</si>
  <si>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</si>
  <si>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</si>
  <si>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</si>
  <si>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</si>
  <si>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</si>
  <si>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</si>
  <si>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</si>
  <si>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</si>
  <si>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</si>
  <si>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</si>
  <si>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</si>
  <si>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</si>
  <si>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</si>
  <si>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</si>
  <si>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</si>
  <si>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</si>
  <si>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</si>
  <si>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</si>
  <si>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</si>
  <si>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</si>
  <si>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</si>
  <si>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</si>
  <si>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</si>
  <si>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</si>
  <si>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</si>
  <si>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</si>
  <si>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</si>
  <si>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</si>
  <si>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</si>
  <si>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</si>
  <si>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</si>
  <si>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</si>
  <si>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</si>
  <si>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</si>
  <si>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</si>
  <si>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</si>
  <si>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</si>
  <si>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</si>
  <si>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</si>
  <si>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</si>
  <si>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</si>
  <si>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</si>
  <si>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</si>
  <si>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</si>
  <si>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</si>
  <si>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</si>
  <si>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</si>
  <si>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</si>
  <si>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</si>
  <si>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</si>
  <si>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</si>
  <si>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</si>
  <si>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</si>
  <si>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</si>
  <si>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</si>
  <si>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</si>
  <si>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</si>
  <si>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</si>
  <si>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</si>
  <si>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</si>
  <si>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</si>
  <si>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</si>
  <si>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</si>
  <si>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</si>
  <si>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</si>
  <si>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</si>
  <si>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</si>
  <si>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</si>
  <si>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</si>
  <si>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</si>
  <si>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</si>
  <si>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</si>
  <si>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</si>
  <si>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</si>
  <si>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</si>
  <si>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</si>
  <si>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</si>
  <si>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</si>
  <si>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</si>
  <si>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</si>
  <si>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</si>
  <si>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</si>
  <si>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</si>
  <si>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</si>
  <si>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</si>
  <si>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</si>
  <si>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</si>
  <si>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</si>
  <si>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</si>
  <si>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</si>
  <si>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</si>
  <si>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</si>
  <si>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</si>
  <si>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</si>
  <si>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</si>
  <si>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</si>
  <si>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</si>
  <si>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</si>
  <si>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</si>
  <si>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</si>
  <si>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</si>
  <si>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</si>
  <si>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</si>
  <si>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</si>
  <si>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</si>
  <si>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</si>
  <si>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</si>
  <si>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</si>
  <si>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</si>
  <si>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</si>
  <si>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</si>
  <si>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</si>
  <si>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</si>
  <si>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</si>
  <si>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</si>
  <si>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</si>
  <si>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</si>
  <si>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</si>
  <si>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</si>
  <si>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</si>
  <si>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</si>
  <si>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</si>
  <si>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</si>
  <si>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</si>
  <si>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</si>
  <si>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</si>
  <si>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</si>
  <si>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</si>
  <si>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</si>
  <si>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</si>
  <si>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</si>
  <si>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</si>
  <si>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</si>
  <si>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</si>
  <si>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</si>
  <si>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</si>
  <si>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</si>
  <si>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</si>
  <si>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</si>
  <si>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</si>
  <si>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</si>
  <si>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</si>
  <si>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</si>
  <si>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</si>
  <si>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</si>
  <si>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</si>
  <si>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</si>
  <si>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</si>
  <si>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</si>
  <si>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</si>
  <si>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</si>
  <si>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</si>
  <si>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</si>
  <si>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</si>
  <si>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</si>
  <si>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</si>
  <si>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</si>
  <si>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</si>
  <si>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</si>
  <si>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</si>
  <si>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</si>
  <si>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</si>
  <si>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</si>
  <si>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</si>
  <si>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</si>
  <si>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</si>
  <si>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</si>
  <si>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</si>
  <si>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</si>
  <si>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</si>
  <si>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</si>
  <si>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</si>
  <si>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</si>
  <si>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</si>
  <si>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</si>
  <si>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</si>
  <si>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</si>
  <si>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</si>
  <si>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</si>
  <si>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</si>
  <si>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</si>
  <si>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</si>
  <si>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</si>
  <si>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</si>
  <si>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</si>
  <si>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</si>
  <si>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</si>
  <si>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</si>
  <si>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</si>
  <si>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</si>
  <si>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</si>
  <si>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</si>
  <si>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</si>
  <si>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</si>
  <si>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</si>
  <si>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</si>
  <si>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</si>
  <si>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</si>
  <si>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</si>
  <si>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</si>
  <si>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</si>
  <si>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</si>
  <si>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</si>
  <si>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</si>
  <si>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</si>
  <si>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</si>
  <si>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</si>
  <si>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</si>
  <si>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</si>
  <si>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</si>
  <si>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</si>
  <si>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</si>
  <si>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</si>
  <si>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</si>
  <si>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</si>
  <si>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</si>
  <si>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</si>
  <si>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</si>
  <si>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</si>
  <si>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</si>
  <si>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</si>
  <si>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</si>
  <si>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</si>
  <si>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</si>
  <si>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</si>
  <si>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</si>
  <si>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</si>
  <si>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</si>
  <si>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</si>
  <si>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</si>
  <si>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</si>
  <si>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</si>
  <si>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</si>
  <si>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</si>
  <si>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</si>
  <si>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</si>
  <si>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</si>
  <si>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</si>
  <si>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</si>
  <si>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</si>
  <si>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</si>
  <si>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</si>
  <si>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</si>
  <si>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</si>
  <si>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</si>
  <si>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</si>
  <si>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</si>
  <si>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</si>
  <si>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</si>
  <si>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</si>
  <si>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</si>
  <si>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</si>
  <si>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</si>
  <si>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</si>
  <si>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</si>
  <si>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</si>
  <si>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</si>
  <si>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</si>
  <si>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</si>
  <si>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</si>
  <si>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</si>
  <si>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</si>
  <si>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</si>
  <si>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</si>
  <si>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</si>
  <si>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</si>
  <si>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</si>
  <si>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</si>
  <si>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</si>
  <si>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</si>
  <si>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</si>
  <si>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</si>
  <si>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</si>
  <si>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</si>
  <si>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</si>
  <si>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</si>
  <si>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</si>
  <si>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</si>
  <si>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</si>
  <si>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</si>
  <si>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</si>
  <si>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</si>
  <si>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</si>
  <si>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</si>
  <si>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</si>
  <si>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</si>
  <si>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</si>
  <si>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</si>
  <si>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</si>
  <si>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</si>
  <si>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</si>
  <si>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</si>
  <si>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</si>
  <si>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</si>
  <si>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</si>
  <si>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</si>
  <si>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</si>
  <si>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</si>
  <si>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</si>
  <si>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</si>
  <si>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</si>
  <si>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</si>
  <si>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</si>
  <si>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</si>
  <si>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</si>
  <si>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</si>
  <si>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</si>
  <si>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</si>
  <si>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</si>
  <si>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</si>
  <si>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</si>
  <si>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</si>
  <si>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</si>
  <si>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</si>
  <si>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</si>
  <si>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</si>
  <si>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</si>
  <si>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</si>
  <si>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</si>
  <si>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</si>
  <si>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</si>
  <si>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</si>
  <si>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</si>
  <si>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</si>
  <si>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</si>
  <si>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</si>
  <si>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</si>
  <si>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</si>
  <si>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</si>
  <si>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</si>
  <si>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</si>
  <si>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</si>
  <si>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</si>
  <si>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</si>
  <si>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</si>
  <si>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</si>
  <si>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</si>
  <si>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</si>
  <si>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</si>
  <si>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</si>
  <si>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</si>
  <si>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</si>
  <si>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</si>
  <si>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</si>
  <si>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</si>
  <si>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</si>
  <si>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</si>
  <si>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</si>
  <si>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</si>
  <si>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</si>
  <si>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</si>
  <si>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</si>
  <si>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</si>
  <si>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</si>
  <si>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</si>
  <si>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</si>
  <si>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</si>
  <si>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</si>
  <si>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</si>
  <si>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</si>
  <si>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</si>
  <si>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</si>
  <si>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</si>
  <si>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</si>
  <si>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</si>
  <si>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</si>
  <si>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</si>
  <si>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</si>
  <si>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</si>
  <si>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</si>
  <si>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</si>
  <si>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</si>
  <si>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</si>
  <si>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</si>
  <si>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</si>
  <si>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</si>
  <si>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</si>
  <si>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</si>
  <si>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</si>
  <si>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</si>
  <si>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</si>
  <si>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</si>
  <si>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</si>
  <si>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</si>
  <si>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</si>
  <si>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</si>
  <si>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</si>
  <si>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</si>
  <si>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</si>
  <si>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</si>
  <si>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</si>
  <si>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</si>
  <si>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</si>
  <si>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</si>
  <si>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</si>
  <si>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</si>
  <si>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</si>
  <si>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</si>
  <si>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</si>
  <si>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</si>
  <si>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</si>
  <si>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</si>
  <si>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</si>
  <si>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</si>
  <si>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</si>
  <si>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</si>
  <si>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</si>
  <si>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</si>
  <si>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</si>
  <si>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</si>
  <si>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</si>
  <si>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</si>
  <si>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</si>
  <si>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</si>
  <si>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</si>
  <si>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</si>
  <si>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</si>
  <si>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</si>
  <si>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</si>
  <si>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</si>
  <si>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</si>
  <si>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</si>
  <si>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</si>
  <si>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</si>
  <si>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</si>
  <si>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</si>
  <si>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</si>
  <si>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</si>
  <si>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</si>
  <si>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</si>
  <si>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</si>
  <si>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</si>
  <si>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</si>
  <si>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</si>
  <si>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</si>
  <si>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</si>
  <si>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</si>
  <si>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</si>
  <si>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</si>
  <si>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</si>
  <si>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</si>
  <si>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</si>
  <si>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</si>
  <si>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</si>
  <si>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</si>
  <si>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</si>
  <si>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</si>
  <si>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</si>
  <si>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</si>
  <si>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</si>
  <si>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</si>
  <si>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</si>
  <si>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</si>
  <si>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</si>
  <si>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</si>
  <si>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</si>
  <si>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</si>
  <si>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</si>
  <si>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</si>
  <si>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</si>
  <si>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</si>
  <si>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</si>
  <si>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</si>
  <si>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</si>
  <si>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</si>
  <si>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</si>
  <si>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</si>
  <si>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</si>
  <si>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</si>
  <si>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</si>
  <si>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</si>
  <si>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</si>
  <si>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</si>
  <si>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</si>
  <si>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</si>
  <si>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</si>
  <si>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</si>
  <si>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</si>
  <si>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</si>
  <si>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</si>
  <si>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</si>
  <si>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</si>
  <si>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</si>
  <si>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</si>
  <si>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</si>
  <si>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</si>
  <si>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</si>
  <si>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</si>
  <si>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</si>
  <si>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</si>
  <si>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</si>
  <si>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</si>
  <si>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</si>
  <si>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</si>
  <si>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</si>
  <si>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</si>
  <si>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</si>
  <si>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</si>
  <si>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</si>
  <si>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</si>
  <si>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</si>
  <si>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</si>
  <si>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</si>
  <si>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</si>
  <si>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</si>
  <si>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</si>
  <si>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</si>
  <si>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</si>
  <si>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</si>
  <si>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</si>
  <si>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</si>
  <si>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</si>
  <si>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</si>
  <si>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</si>
  <si>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</si>
  <si>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</si>
  <si>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</si>
  <si>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</si>
  <si>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</si>
  <si>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</si>
  <si>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</si>
  <si>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</si>
  <si>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</si>
  <si>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</si>
  <si>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</si>
  <si>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</si>
  <si>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</si>
  <si>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</si>
  <si>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</si>
  <si>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</si>
  <si>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</si>
  <si>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</si>
  <si>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</si>
  <si>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</si>
  <si>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</si>
  <si>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</si>
  <si>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</si>
  <si>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</si>
  <si>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</si>
  <si>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</si>
  <si>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</si>
  <si>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</si>
  <si>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</si>
  <si>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</si>
  <si>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</si>
  <si>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</si>
  <si>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</si>
  <si>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</si>
  <si>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</si>
  <si>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</si>
  <si>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</si>
  <si>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</si>
  <si>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</si>
  <si>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</si>
  <si>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</si>
  <si>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</si>
  <si>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</si>
  <si>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</si>
  <si>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</si>
  <si>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</si>
  <si>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</si>
  <si>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</si>
  <si>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</si>
  <si>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</si>
  <si>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</si>
  <si>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</si>
  <si>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</si>
  <si>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</si>
  <si>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</si>
  <si>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</si>
  <si>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</si>
  <si>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</si>
  <si>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</si>
  <si>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</si>
  <si>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</si>
  <si>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</si>
  <si>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</si>
  <si>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</si>
  <si>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</si>
  <si>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</si>
  <si>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</si>
  <si>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</si>
  <si>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</si>
  <si>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</si>
  <si>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</si>
  <si>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</si>
  <si>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</si>
  <si>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</si>
  <si>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</si>
  <si>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</si>
  <si>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</si>
  <si>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</si>
  <si>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</si>
  <si>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</si>
  <si>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</si>
  <si>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</si>
  <si>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</si>
  <si>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</si>
  <si>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</si>
  <si>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</si>
  <si>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</si>
  <si>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</si>
  <si>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</si>
  <si>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</si>
  <si>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</si>
  <si>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</si>
  <si>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</si>
  <si>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</si>
  <si>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</si>
  <si>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</si>
  <si>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</si>
  <si>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</si>
  <si>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</si>
  <si>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</si>
  <si>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</si>
  <si>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</si>
  <si>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</si>
  <si>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</si>
  <si>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</si>
  <si>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</si>
  <si>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</si>
  <si>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</si>
  <si>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</si>
  <si>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</si>
  <si>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</si>
  <si>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</si>
  <si>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</si>
  <si>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</si>
  <si>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</si>
  <si>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</si>
  <si>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</si>
  <si>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</si>
  <si>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</si>
  <si>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</si>
  <si>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</si>
  <si>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</si>
  <si>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</si>
  <si>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</si>
  <si>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</si>
  <si>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</si>
  <si>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</si>
  <si>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</si>
  <si>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</si>
  <si>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</si>
  <si>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</si>
  <si>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</si>
  <si>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</si>
  <si>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</si>
  <si>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</si>
  <si>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</si>
  <si>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</si>
  <si>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</si>
  <si>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</si>
  <si>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</si>
  <si>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</si>
  <si>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</si>
  <si>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</si>
  <si>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</si>
  <si>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</si>
  <si>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</si>
  <si>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</si>
  <si>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</si>
  <si>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</si>
  <si>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</si>
  <si>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</si>
  <si>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</si>
  <si>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</si>
  <si>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</si>
  <si>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</si>
  <si>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</si>
  <si>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</si>
  <si>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</si>
  <si>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</si>
  <si>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</si>
  <si>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</si>
  <si>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</si>
  <si>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</si>
  <si>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</si>
  <si>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</si>
  <si>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</si>
  <si>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</si>
  <si>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</si>
  <si>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</si>
  <si>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</si>
  <si>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</si>
  <si>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</si>
  <si>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</si>
  <si>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</si>
  <si>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</si>
  <si>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</si>
  <si>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</si>
  <si>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</si>
  <si>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</si>
  <si>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</si>
  <si>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</si>
  <si>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</si>
  <si>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</si>
  <si>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</si>
  <si>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</si>
  <si>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</si>
  <si>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</si>
  <si>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</si>
  <si>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</si>
  <si>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</si>
  <si>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</si>
  <si>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</si>
  <si>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</si>
  <si>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</si>
  <si>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</si>
  <si>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</si>
  <si>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</si>
  <si>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</si>
  <si>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</si>
  <si>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</si>
  <si>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</si>
  <si>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</si>
  <si>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</si>
  <si>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</si>
  <si>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</si>
  <si>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</si>
  <si>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</si>
  <si>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</si>
  <si>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</si>
  <si>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</si>
  <si>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</si>
  <si>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</si>
  <si>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</si>
  <si>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</si>
  <si>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</si>
  <si>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</si>
  <si>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</si>
  <si>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</si>
  <si>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</si>
  <si>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</si>
  <si>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</si>
  <si>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</si>
  <si>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</si>
  <si>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</si>
  <si>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</si>
  <si>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</si>
  <si>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</si>
  <si>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</si>
  <si>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</si>
  <si>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</si>
  <si>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</si>
  <si>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</si>
  <si>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</si>
  <si>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</si>
  <si>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</si>
  <si>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</si>
  <si>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</si>
  <si>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</si>
  <si>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</si>
  <si>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</si>
  <si>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</si>
  <si>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</si>
  <si>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</si>
  <si>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</si>
  <si>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</si>
  <si>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</si>
  <si>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</si>
  <si>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</si>
  <si>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</si>
  <si>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</si>
  <si>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</si>
  <si>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</si>
  <si>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</si>
  <si>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</si>
  <si>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</si>
  <si>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</si>
  <si>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</si>
  <si>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</si>
  <si>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</si>
  <si>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</si>
  <si>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</si>
  <si>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</si>
  <si>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</si>
  <si>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</si>
  <si>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</si>
  <si>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</si>
  <si>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</si>
  <si>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</si>
  <si>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</si>
  <si>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</si>
  <si>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</si>
  <si>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</si>
  <si>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</si>
  <si>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</si>
  <si>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</si>
  <si>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</si>
  <si>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</si>
  <si>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</si>
  <si>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</si>
  <si>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</si>
  <si>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</si>
  <si>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</si>
  <si>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</si>
  <si>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</si>
  <si>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</si>
  <si>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</si>
  <si>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</si>
  <si>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</si>
  <si>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</si>
  <si>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</si>
  <si>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</si>
  <si>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</si>
  <si>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</si>
  <si>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</si>
  <si>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</si>
  <si>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</si>
  <si>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</si>
  <si>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</si>
  <si>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</si>
  <si>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</si>
  <si>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</si>
  <si>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</si>
  <si>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</si>
  <si>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</si>
  <si>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</si>
  <si>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</si>
  <si>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</si>
  <si>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</si>
  <si>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</si>
  <si>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</si>
  <si>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</si>
  <si>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</si>
  <si>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</si>
  <si>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</si>
  <si>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</si>
  <si>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</si>
  <si>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</si>
  <si>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</si>
  <si>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</si>
  <si>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</si>
  <si>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</si>
  <si>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</si>
  <si>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</si>
  <si>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</si>
  <si>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</si>
  <si>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</si>
  <si>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</si>
  <si>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</si>
  <si>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</si>
  <si>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</si>
  <si>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</si>
  <si>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</si>
  <si>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</si>
  <si>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</si>
  <si>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</si>
  <si>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</si>
  <si>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</si>
  <si>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</si>
  <si>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</si>
  <si>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</si>
  <si>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</si>
  <si>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</si>
  <si>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</si>
  <si>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</si>
  <si>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</si>
  <si>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</si>
  <si>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</si>
  <si>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</si>
  <si>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</si>
  <si>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</si>
  <si>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</si>
  <si>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</si>
  <si>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</si>
  <si>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</si>
  <si>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</si>
  <si>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</si>
  <si>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</si>
  <si>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</si>
  <si>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</si>
  <si>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</si>
  <si>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</si>
  <si>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</si>
  <si>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</si>
  <si>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</si>
  <si>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</si>
  <si>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</si>
  <si>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</si>
  <si>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</si>
  <si>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</si>
  <si>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</si>
  <si>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</si>
  <si>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</si>
  <si>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</si>
  <si>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</si>
  <si>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</si>
  <si>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</si>
  <si>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</si>
  <si>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</si>
  <si>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</si>
  <si>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</si>
  <si>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</si>
  <si>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</si>
  <si>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</si>
  <si>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</si>
  <si>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</si>
  <si>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</si>
  <si>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</si>
  <si>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</si>
  <si>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</si>
  <si>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</si>
  <si>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</si>
  <si>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</si>
  <si>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</si>
  <si>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</si>
  <si>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</si>
  <si>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</si>
  <si>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</si>
  <si>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</si>
  <si>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</si>
  <si>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</si>
  <si>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</si>
  <si>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</si>
  <si>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</si>
  <si>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</si>
  <si>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</si>
  <si>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</si>
  <si>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</si>
  <si>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</si>
  <si>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</si>
  <si>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</si>
  <si>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</si>
  <si>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</si>
  <si>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</si>
  <si>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</si>
  <si>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</si>
  <si>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</si>
  <si>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</si>
  <si>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</si>
  <si>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</si>
  <si>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</si>
  <si>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</si>
  <si>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</si>
  <si>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</si>
  <si>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</si>
  <si>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</si>
  <si>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</si>
  <si>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</si>
  <si>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</si>
  <si>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</si>
  <si>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</si>
  <si>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</si>
  <si>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</si>
  <si>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</si>
  <si>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</si>
  <si>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</si>
  <si>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</si>
  <si>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</si>
  <si>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</si>
  <si>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</si>
  <si>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</si>
  <si>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</si>
  <si>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</si>
  <si>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</si>
  <si>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</si>
  <si>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</si>
  <si>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</si>
  <si>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</si>
  <si>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</si>
  <si>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</si>
  <si>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</si>
  <si>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</si>
  <si>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</si>
  <si>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</si>
  <si>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</si>
  <si>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</si>
  <si>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</si>
  <si>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</si>
  <si>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</si>
  <si>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</si>
  <si>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</si>
  <si>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</si>
  <si>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</si>
  <si>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</si>
  <si>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</si>
  <si>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</si>
  <si>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</si>
  <si>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</si>
  <si>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</si>
  <si>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</si>
  <si>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</si>
  <si>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</si>
  <si>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</si>
  <si>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</si>
  <si>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</si>
  <si>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</si>
  <si>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</si>
  <si>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</si>
  <si>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</si>
  <si>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</si>
  <si>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</si>
  <si>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</si>
  <si>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</si>
  <si>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</si>
  <si>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</si>
  <si>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</si>
  <si>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</si>
  <si>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</si>
  <si>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</si>
  <si>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</si>
  <si>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</si>
  <si>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</si>
  <si>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</si>
  <si>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</si>
  <si>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</si>
  <si>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</si>
  <si>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</si>
  <si>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</si>
  <si>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</si>
  <si>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</si>
  <si>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</si>
  <si>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</si>
  <si>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</si>
  <si>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</si>
  <si>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</si>
  <si>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</si>
  <si>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</si>
  <si>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</si>
  <si>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</si>
  <si>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</si>
  <si>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</si>
  <si>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</si>
  <si>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</si>
  <si>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</si>
  <si>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</si>
  <si>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</si>
  <si>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</si>
  <si>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</si>
  <si>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</si>
  <si>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</si>
  <si>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</si>
  <si>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</si>
  <si>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</si>
  <si>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</si>
  <si>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</si>
  <si>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</si>
  <si>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</si>
  <si>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</si>
  <si>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</si>
  <si>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</si>
  <si>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</si>
  <si>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</si>
  <si>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</si>
  <si>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</si>
  <si>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</si>
  <si>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</si>
  <si>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</si>
  <si>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</si>
  <si>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</si>
  <si>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</si>
  <si>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</si>
  <si>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</si>
  <si>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</si>
  <si>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</si>
  <si>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</si>
  <si>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</si>
  <si>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</si>
  <si>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</si>
  <si>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</si>
  <si>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</si>
  <si>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</si>
  <si>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</si>
  <si>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</si>
  <si>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</si>
  <si>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</si>
  <si>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</si>
  <si>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</si>
  <si>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</si>
  <si>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</si>
  <si>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</si>
  <si>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</si>
  <si>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</si>
  <si>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</si>
  <si>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</si>
  <si>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</si>
  <si>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</si>
  <si>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</si>
  <si>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</si>
  <si>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</si>
  <si>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</si>
  <si>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</si>
  <si>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</si>
  <si>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</si>
  <si>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</si>
  <si>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</si>
  <si>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</si>
  <si>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</si>
  <si>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</si>
  <si>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</si>
  <si>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</si>
  <si>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</si>
  <si>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</si>
  <si>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</si>
  <si>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</si>
  <si>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</si>
  <si>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</si>
  <si>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</si>
  <si>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</si>
  <si>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</si>
  <si>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</si>
  <si>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</si>
  <si>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</si>
  <si>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</si>
  <si>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</si>
  <si>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</si>
  <si>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</si>
  <si>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</si>
  <si>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</si>
  <si>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</si>
  <si>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</si>
  <si>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</si>
  <si>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</si>
  <si>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</si>
  <si>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</si>
  <si>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</si>
  <si>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</si>
  <si>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</si>
  <si>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</si>
  <si>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</si>
  <si>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</si>
  <si>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</si>
  <si>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</si>
  <si>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</si>
  <si>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</si>
  <si>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</si>
  <si>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</si>
  <si>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</si>
  <si>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</si>
  <si>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</si>
  <si>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</si>
  <si>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</si>
  <si>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</si>
  <si>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</si>
  <si>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</si>
  <si>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</si>
  <si>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</si>
  <si>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</si>
  <si>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</si>
  <si>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</si>
  <si>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</si>
  <si>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</si>
  <si>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</si>
  <si>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</si>
  <si>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</si>
  <si>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</si>
  <si>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</si>
  <si>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</si>
  <si>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</si>
  <si>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</si>
  <si>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</si>
  <si>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</si>
  <si>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</si>
  <si>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</si>
  <si>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</si>
  <si>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</si>
  <si>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</si>
  <si>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</si>
  <si>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</si>
  <si>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</si>
  <si>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</si>
  <si>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</si>
  <si>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</si>
  <si>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</si>
  <si>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</si>
  <si>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</si>
  <si>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</si>
  <si>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</si>
  <si>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</si>
  <si>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</si>
  <si>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</si>
  <si>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</si>
  <si>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</si>
  <si>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</si>
  <si>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</si>
  <si>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</si>
  <si>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</si>
  <si>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</si>
  <si>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</si>
  <si>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</si>
  <si>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</si>
  <si>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</si>
  <si>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</si>
  <si>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</si>
  <si>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</si>
  <si>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</si>
  <si>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</si>
  <si>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</si>
  <si>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</si>
  <si>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</si>
  <si>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</si>
  <si>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</si>
  <si>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</si>
  <si>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</si>
  <si>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</si>
  <si>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</si>
  <si>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</si>
  <si>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</si>
  <si>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</si>
  <si>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</si>
  <si>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</si>
  <si>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</si>
  <si>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</si>
  <si>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</si>
  <si>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</si>
  <si>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</si>
  <si>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</si>
  <si>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</si>
  <si>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</si>
  <si>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</si>
  <si>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</si>
  <si>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</si>
  <si>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</si>
  <si>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</si>
  <si>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</si>
  <si>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</si>
  <si>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</si>
  <si>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</si>
  <si>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</si>
  <si>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</si>
  <si>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</si>
  <si>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</si>
  <si>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</si>
  <si>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</si>
  <si>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</si>
  <si>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</si>
  <si>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</si>
  <si>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</si>
  <si>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</si>
  <si>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</si>
  <si>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</si>
  <si>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</si>
  <si>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</si>
  <si>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</si>
  <si>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</si>
  <si>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</si>
  <si>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</si>
  <si>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</si>
  <si>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</si>
  <si>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</si>
  <si>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</si>
  <si>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</si>
  <si>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</si>
  <si>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</si>
  <si>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</si>
  <si>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</si>
  <si>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</si>
  <si>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</si>
  <si>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</si>
  <si>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</si>
  <si>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</si>
  <si>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</si>
  <si>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</si>
  <si>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</si>
  <si>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</si>
  <si>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</si>
  <si>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</si>
  <si>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</si>
  <si>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</si>
  <si>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</si>
  <si>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</si>
  <si>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</si>
  <si>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</si>
  <si>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</si>
  <si>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</si>
  <si>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</si>
  <si>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</si>
  <si>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</si>
  <si>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</si>
  <si>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</si>
  <si>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</si>
  <si>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</si>
  <si>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</si>
  <si>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</si>
  <si>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</si>
  <si>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</si>
  <si>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</si>
  <si>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</si>
  <si>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</si>
  <si>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</si>
  <si>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</si>
  <si>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</si>
  <si>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</si>
  <si>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</si>
  <si>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</si>
  <si>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</si>
  <si>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</si>
  <si>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</si>
  <si>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</si>
  <si>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</si>
  <si>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</si>
  <si>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</si>
  <si>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</si>
  <si>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</si>
  <si>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</si>
  <si>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</si>
  <si>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</si>
  <si>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</si>
  <si>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</si>
  <si>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</si>
  <si>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</si>
  <si>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</si>
  <si>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</si>
  <si>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</si>
  <si>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</si>
  <si>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</si>
  <si>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</si>
  <si>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</si>
  <si>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</si>
  <si>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</si>
  <si>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</si>
  <si>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</si>
  <si>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</si>
  <si>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</si>
  <si>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</si>
  <si>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</si>
  <si>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</si>
  <si>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</si>
  <si>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</si>
  <si>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</si>
  <si>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</si>
  <si>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</si>
  <si>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</si>
  <si>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</si>
  <si>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</si>
  <si>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</si>
  <si>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</si>
  <si>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</si>
  <si>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</si>
  <si>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</si>
  <si>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</si>
  <si>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</si>
  <si>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</si>
  <si>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</si>
  <si>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</si>
  <si>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</si>
  <si>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</si>
  <si>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</si>
  <si>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</si>
  <si>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</si>
  <si>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</si>
  <si>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</si>
  <si>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</si>
  <si>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</si>
  <si>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</si>
  <si>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</si>
  <si>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</si>
  <si>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</si>
  <si>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</si>
  <si>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</si>
  <si>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</si>
  <si>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</si>
  <si>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</si>
  <si>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</si>
  <si>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</si>
  <si>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</si>
  <si>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</si>
  <si>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</si>
  <si>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</si>
  <si>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</si>
  <si>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</si>
  <si>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</si>
  <si>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</si>
  <si>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</si>
  <si>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</si>
  <si>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</si>
  <si>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</si>
  <si>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</si>
  <si>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</si>
  <si>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</si>
  <si>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</si>
  <si>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</si>
  <si>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</si>
  <si>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</si>
  <si>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</si>
  <si>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</si>
  <si>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</si>
  <si>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</si>
  <si>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</si>
  <si>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</si>
  <si>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</si>
  <si>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</si>
  <si>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</si>
  <si>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</si>
  <si>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</si>
  <si>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</si>
  <si>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</si>
  <si>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</si>
  <si>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</si>
  <si>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</si>
  <si>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</si>
  <si>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</si>
  <si>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</si>
  <si>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</si>
  <si>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</si>
  <si>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</si>
  <si>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</si>
  <si>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</si>
  <si>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</si>
  <si>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</si>
  <si>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</si>
  <si>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</si>
  <si>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</si>
  <si>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</si>
  <si>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</si>
  <si>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</si>
  <si>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</si>
  <si>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</si>
  <si>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</si>
  <si>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</si>
  <si>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</si>
  <si>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</si>
  <si>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</si>
  <si>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</si>
  <si>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</si>
  <si>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</si>
  <si>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</si>
  <si>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</si>
  <si>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</si>
  <si>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</si>
  <si>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</si>
  <si>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</si>
  <si>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</si>
  <si>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</si>
  <si>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</si>
  <si>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</si>
  <si>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</si>
  <si>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</si>
  <si>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</si>
  <si>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</si>
  <si>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</si>
  <si>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</si>
  <si>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</si>
  <si>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</si>
  <si>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</si>
  <si>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</si>
  <si>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</si>
  <si>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</si>
  <si>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</si>
  <si>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</si>
  <si>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</si>
  <si>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</si>
  <si>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</si>
  <si>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</si>
  <si>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</si>
  <si>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</si>
  <si>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</si>
  <si>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</si>
  <si>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</si>
  <si>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</si>
  <si>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</si>
  <si>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</si>
  <si>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</si>
  <si>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</si>
  <si>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</si>
  <si>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</si>
  <si>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</si>
  <si>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</si>
  <si>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</si>
  <si>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</si>
  <si>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</si>
  <si>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</si>
  <si>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</si>
  <si>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</si>
  <si>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</si>
  <si>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</si>
  <si>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</si>
  <si>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</si>
  <si>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</si>
  <si>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</si>
  <si>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</si>
  <si>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</si>
  <si>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</si>
  <si>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</si>
  <si>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</si>
  <si>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</si>
  <si>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</si>
  <si>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</si>
  <si>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</si>
  <si>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</si>
  <si>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</si>
  <si>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</si>
  <si>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</si>
  <si>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</si>
  <si>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</si>
  <si>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</si>
  <si>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</si>
  <si>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</si>
  <si>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</si>
  <si>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</si>
  <si>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</si>
  <si>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</si>
  <si>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</si>
  <si>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</si>
  <si>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</si>
  <si>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</si>
  <si>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</si>
  <si>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</si>
  <si>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</si>
  <si>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</si>
  <si>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</si>
  <si>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</si>
  <si>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</si>
  <si>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</si>
  <si>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</si>
  <si>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</si>
  <si>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</si>
  <si>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</si>
  <si>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</si>
  <si>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</si>
  <si>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</si>
  <si>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</si>
  <si>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</si>
  <si>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</si>
  <si>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</si>
  <si>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</si>
  <si>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</si>
  <si>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</si>
  <si>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</si>
  <si>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</si>
  <si>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</si>
  <si>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</si>
  <si>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</si>
  <si>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</si>
  <si>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</si>
  <si>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</si>
  <si>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</si>
  <si>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</si>
  <si>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</si>
  <si>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</si>
  <si>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</si>
  <si>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</si>
  <si>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</si>
  <si>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</si>
  <si>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</si>
  <si>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</si>
  <si>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</si>
  <si>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</si>
  <si>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</si>
  <si>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</si>
  <si>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</si>
  <si>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</si>
  <si>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</si>
  <si>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</si>
  <si>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</si>
  <si>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</si>
  <si>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</si>
  <si>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</si>
  <si>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</si>
  <si>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</si>
  <si>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</si>
  <si>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</si>
  <si>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</si>
  <si>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</si>
  <si>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</si>
  <si>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</si>
  <si>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</si>
  <si>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</si>
  <si>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</si>
  <si>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</si>
  <si>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</si>
  <si>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</si>
  <si>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</si>
  <si>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</si>
  <si>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</si>
  <si>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</si>
  <si>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</si>
  <si>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</si>
  <si>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</si>
  <si>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</si>
  <si>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</si>
  <si>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</si>
  <si>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</si>
  <si>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</si>
  <si>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</si>
  <si>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</si>
  <si>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</si>
  <si>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</si>
  <si>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</si>
  <si>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</si>
  <si>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</si>
  <si>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</si>
  <si>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</si>
  <si>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</si>
  <si>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</si>
  <si>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</si>
  <si>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</si>
  <si>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</si>
  <si>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</si>
  <si>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</si>
  <si>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</si>
  <si>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</si>
  <si>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</si>
  <si>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</si>
  <si>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</si>
  <si>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</si>
  <si>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</si>
  <si>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</si>
  <si>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</si>
  <si>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</si>
  <si>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</si>
  <si>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</si>
  <si>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</si>
  <si>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</si>
  <si>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</si>
  <si>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</si>
  <si>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</si>
  <si>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</si>
  <si>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</si>
  <si>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</si>
  <si>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</si>
  <si>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</si>
  <si>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</si>
  <si>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</si>
  <si>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</si>
  <si>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</si>
  <si>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</si>
  <si>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</si>
  <si>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</si>
  <si>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</si>
  <si>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</si>
  <si>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</si>
  <si>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</si>
  <si>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</si>
  <si>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</si>
  <si>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</si>
  <si>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</si>
  <si>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</si>
  <si>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</si>
  <si>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</si>
  <si>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</si>
  <si>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</si>
  <si>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</si>
  <si>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</si>
  <si>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</si>
  <si>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</si>
  <si>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</si>
  <si>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</si>
  <si>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</si>
  <si>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</si>
  <si>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</si>
  <si>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</si>
  <si>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</si>
  <si>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</si>
  <si>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</si>
  <si>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</si>
  <si>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</si>
  <si>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</si>
  <si>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</si>
  <si>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</si>
  <si>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</si>
  <si>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</si>
  <si>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</si>
  <si>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</si>
  <si>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</si>
  <si>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</si>
  <si>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</si>
  <si>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</si>
  <si>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</si>
  <si>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</si>
  <si>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</si>
  <si>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</si>
  <si>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</si>
  <si>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</si>
  <si>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</si>
  <si>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</si>
  <si>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</si>
  <si>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</si>
  <si>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</si>
  <si>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</si>
  <si>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</si>
  <si>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</si>
  <si>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</si>
  <si>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</si>
  <si>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</si>
  <si>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</si>
  <si>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</si>
  <si>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</si>
  <si>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</si>
  <si>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</si>
  <si>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</si>
  <si>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</si>
  <si>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</si>
  <si>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</si>
  <si>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</si>
  <si>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</si>
  <si>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</si>
  <si>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</si>
  <si>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</si>
  <si>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</si>
  <si>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</si>
  <si>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</si>
  <si>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</si>
  <si>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</si>
  <si>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</si>
  <si>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</si>
  <si>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</si>
  <si>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</si>
  <si>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</si>
  <si>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</si>
  <si>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</si>
  <si>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</si>
  <si>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</si>
  <si>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</si>
  <si>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</si>
  <si>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</si>
  <si>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</si>
  <si>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</si>
  <si>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</si>
  <si>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</si>
  <si>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</si>
  <si>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</si>
  <si>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</si>
  <si>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</si>
  <si>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</si>
  <si>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</si>
  <si>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</si>
  <si>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</si>
  <si>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</si>
  <si>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</si>
  <si>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</si>
  <si>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</si>
  <si>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</si>
  <si>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</si>
  <si>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</si>
  <si>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</si>
  <si>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</si>
  <si>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</si>
  <si>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</si>
  <si>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</si>
  <si>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</si>
  <si>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</si>
  <si>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</si>
  <si>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</si>
  <si>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</si>
  <si>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</si>
  <si>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</si>
  <si>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</si>
  <si>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</si>
  <si>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</si>
  <si>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</si>
  <si>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</si>
  <si>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</si>
  <si>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</si>
  <si>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</si>
  <si>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</si>
  <si>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</si>
  <si>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</si>
  <si>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</si>
  <si>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</si>
  <si>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</si>
  <si>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</si>
  <si>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</si>
  <si>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</si>
  <si>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</si>
  <si>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</si>
  <si>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</si>
  <si>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</si>
  <si>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</si>
  <si>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</si>
  <si>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</si>
  <si>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</si>
  <si>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</si>
  <si>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</si>
  <si>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</si>
  <si>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</si>
  <si>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</si>
  <si>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</si>
  <si>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</si>
  <si>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</si>
  <si>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</si>
  <si>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</si>
  <si>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</si>
  <si>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</si>
  <si>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</si>
  <si>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</si>
  <si>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</si>
  <si>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</si>
  <si>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</si>
  <si>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</si>
  <si>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</si>
  <si>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</si>
  <si>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</si>
  <si>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</si>
  <si>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</si>
  <si>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</si>
  <si>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</si>
  <si>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</si>
  <si>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</si>
  <si>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</si>
  <si>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</si>
  <si>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</si>
  <si>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</si>
  <si>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</si>
  <si>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</si>
  <si>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</si>
  <si>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</si>
  <si>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</si>
  <si>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</si>
  <si>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</si>
  <si>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</si>
  <si>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</si>
  <si>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</si>
  <si>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</si>
  <si>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</si>
  <si>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</si>
  <si>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</si>
  <si>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</si>
  <si>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</si>
  <si>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</si>
  <si>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</si>
  <si>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</si>
  <si>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</si>
  <si>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</si>
  <si>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</si>
  <si>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</si>
  <si>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</si>
  <si>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</si>
  <si>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</si>
  <si>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</si>
  <si>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</si>
  <si>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</si>
  <si>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</si>
  <si>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</si>
  <si>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</si>
  <si>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</si>
  <si>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</si>
  <si>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</si>
  <si>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</si>
  <si>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</si>
  <si>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</si>
  <si>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</si>
  <si>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</si>
  <si>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</si>
  <si>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</si>
  <si>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</si>
  <si>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</si>
  <si>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</si>
  <si>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</si>
  <si>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</si>
  <si>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</si>
  <si>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</si>
  <si>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</si>
  <si>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</si>
  <si>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</si>
  <si>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</si>
  <si>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</si>
  <si>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</si>
  <si>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</si>
  <si>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</si>
  <si>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</si>
  <si>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</si>
  <si>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</si>
  <si>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</si>
  <si>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</si>
  <si>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</si>
  <si>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</si>
  <si>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</si>
  <si>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</si>
  <si>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</si>
  <si>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</si>
  <si>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</si>
  <si>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</si>
  <si>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</si>
  <si>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</si>
  <si>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</si>
  <si>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</si>
  <si>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</si>
  <si>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</si>
  <si>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</si>
  <si>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</si>
  <si>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</si>
  <si>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</si>
  <si>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</si>
  <si>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</si>
  <si>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</si>
  <si>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</si>
  <si>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</si>
  <si>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</si>
  <si>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</si>
  <si>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</si>
  <si>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</si>
  <si>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</si>
  <si>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</si>
  <si>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</si>
  <si>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</si>
  <si>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</si>
  <si>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</si>
  <si>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</si>
  <si>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</si>
  <si>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</si>
  <si>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</si>
  <si>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</si>
  <si>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</si>
  <si>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</si>
  <si>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</si>
  <si>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</si>
  <si>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</si>
  <si>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</si>
  <si>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</si>
  <si>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</si>
  <si>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</si>
  <si>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</si>
  <si>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</si>
  <si>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</si>
  <si>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</si>
  <si>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</si>
  <si>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</si>
  <si>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</si>
  <si>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</si>
  <si>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</si>
  <si>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</si>
  <si>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</si>
  <si>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</si>
  <si>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</si>
  <si>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</si>
  <si>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</si>
  <si>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</si>
  <si>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</si>
  <si>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</si>
  <si>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</si>
  <si>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</si>
  <si>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</si>
  <si>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</si>
  <si>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</si>
  <si>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</si>
  <si>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</si>
  <si>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</si>
  <si>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</si>
  <si>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</si>
  <si>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</si>
  <si>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</si>
  <si>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</si>
  <si>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</si>
  <si>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</si>
  <si>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</si>
  <si>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</si>
  <si>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</si>
  <si>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</si>
  <si>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</si>
  <si>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</si>
  <si>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</si>
  <si>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</si>
  <si>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</si>
  <si>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</si>
  <si>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</si>
  <si>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</si>
  <si>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</si>
  <si>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</si>
  <si>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</si>
  <si>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</si>
  <si>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</si>
  <si>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</si>
  <si>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</si>
  <si>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</si>
  <si>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</si>
  <si>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</si>
  <si>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</si>
  <si>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</si>
  <si>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</si>
  <si>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</si>
  <si>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</si>
  <si>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</si>
  <si>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</si>
  <si>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</si>
  <si>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</si>
  <si>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</si>
  <si>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</si>
  <si>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</si>
  <si>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</si>
  <si>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</si>
  <si>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</si>
  <si>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</si>
  <si>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</si>
  <si>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</si>
  <si>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</si>
  <si>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</si>
  <si>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</si>
  <si>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</si>
  <si>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</si>
  <si>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</si>
  <si>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</si>
  <si>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</si>
  <si>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</si>
  <si>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</si>
  <si>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</si>
  <si>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</si>
  <si>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</si>
  <si>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</si>
  <si>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</si>
  <si>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</si>
  <si>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</si>
  <si>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</si>
  <si>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</si>
  <si>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</si>
  <si>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</si>
  <si>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</si>
  <si>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</si>
  <si>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</si>
  <si>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</si>
  <si>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</si>
  <si>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</si>
  <si>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</si>
  <si>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</si>
  <si>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</si>
  <si>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</si>
  <si>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</si>
  <si>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</si>
  <si>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</si>
  <si>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</si>
  <si>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</si>
  <si>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</si>
  <si>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</si>
  <si>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</si>
  <si>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</si>
  <si>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</si>
  <si>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</si>
  <si>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</si>
  <si>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</si>
  <si>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</si>
  <si>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</si>
  <si>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</si>
  <si>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</si>
  <si>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</si>
  <si>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</si>
  <si>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</si>
  <si>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</si>
  <si>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</si>
  <si>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</si>
  <si>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</si>
  <si>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</si>
  <si>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</si>
  <si>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</si>
  <si>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</si>
  <si>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</si>
  <si>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</si>
  <si>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</si>
  <si>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</si>
  <si>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</si>
  <si>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</si>
  <si>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</si>
  <si>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</si>
  <si>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</si>
  <si>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</si>
  <si>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</si>
  <si>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</si>
  <si>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</si>
  <si>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</si>
  <si>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</si>
  <si>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</si>
  <si>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</si>
  <si>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</si>
  <si>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</si>
  <si>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</si>
  <si>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</si>
  <si>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</si>
  <si>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</si>
  <si>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</si>
  <si>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</si>
  <si>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</si>
  <si>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</si>
  <si>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</si>
  <si>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</si>
  <si>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</si>
  <si>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</si>
  <si>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</si>
  <si>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</si>
  <si>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</si>
  <si>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</si>
  <si>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</si>
  <si>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</si>
  <si>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</si>
  <si>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</si>
  <si>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</si>
  <si>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</si>
  <si>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</si>
  <si>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</si>
  <si>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</si>
  <si>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</si>
  <si>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</si>
  <si>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</si>
  <si>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</si>
  <si>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</si>
  <si>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</si>
  <si>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</si>
  <si>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</si>
  <si>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</si>
  <si>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</si>
  <si>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</si>
  <si>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</si>
  <si>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</si>
  <si>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</si>
  <si>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</si>
  <si>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</si>
  <si>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</si>
  <si>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</si>
  <si>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</si>
  <si>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</si>
  <si>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</si>
  <si>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</si>
  <si>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</si>
  <si>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</si>
  <si>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</si>
  <si>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</si>
  <si>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</si>
  <si>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</si>
  <si>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</si>
  <si>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</si>
  <si>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</si>
  <si>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</si>
  <si>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</si>
  <si>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</si>
  <si>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</si>
  <si>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</si>
  <si>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</si>
  <si>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</si>
  <si>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</si>
  <si>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</si>
  <si>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</si>
  <si>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</si>
  <si>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</si>
  <si>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</si>
  <si>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</si>
  <si>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</si>
  <si>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</si>
  <si>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</si>
  <si>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</si>
  <si>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</si>
  <si>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</si>
  <si>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</si>
  <si>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</si>
  <si>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</si>
  <si>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</si>
  <si>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</si>
  <si>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</si>
  <si>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</si>
  <si>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</si>
  <si>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</si>
  <si>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</si>
  <si>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</si>
  <si>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</si>
  <si>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</si>
  <si>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</si>
  <si>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</si>
  <si>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</si>
  <si>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</si>
  <si>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</si>
  <si>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</si>
  <si>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</si>
  <si>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</si>
  <si>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</si>
  <si>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</si>
  <si>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</si>
  <si>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</si>
  <si>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</si>
  <si>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</si>
  <si>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</si>
  <si>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</si>
  <si>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</si>
  <si>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</si>
  <si>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</si>
  <si>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</si>
  <si>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</si>
  <si>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</si>
  <si>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</si>
  <si>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</si>
  <si>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</si>
  <si>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</si>
  <si>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</si>
  <si>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</si>
  <si>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</si>
  <si>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</si>
  <si>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</si>
  <si>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</si>
  <si>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</si>
  <si>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</si>
  <si>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</si>
  <si>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</si>
  <si>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</si>
  <si>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</si>
  <si>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</si>
  <si>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</si>
  <si>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</si>
  <si>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</si>
  <si>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</si>
  <si>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</si>
  <si>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</si>
  <si>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</si>
  <si>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</si>
  <si>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</si>
  <si>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</si>
  <si>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</si>
  <si>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</si>
  <si>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</si>
  <si>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</si>
  <si>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</si>
  <si>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</si>
  <si>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</si>
  <si>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</si>
  <si>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</si>
  <si>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</si>
  <si>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</si>
  <si>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</si>
  <si>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</si>
  <si>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</si>
  <si>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</si>
  <si>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</si>
  <si>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</si>
  <si>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</si>
  <si>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</si>
  <si>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</si>
  <si>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</si>
  <si>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</si>
  <si>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</si>
  <si>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</si>
  <si>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</si>
  <si>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</si>
  <si>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</si>
  <si>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</si>
  <si>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</si>
  <si>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</si>
  <si>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</si>
  <si>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</si>
  <si>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</si>
  <si>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</si>
  <si>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</si>
  <si>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</si>
  <si>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</si>
  <si>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</si>
  <si>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</si>
  <si>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</si>
  <si>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</si>
  <si>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</si>
  <si>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</si>
  <si>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</si>
  <si>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</si>
  <si>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</si>
  <si>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</si>
  <si>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</si>
  <si>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</si>
  <si>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</si>
  <si>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</si>
  <si>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</si>
  <si>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</si>
  <si>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</si>
  <si>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</si>
  <si>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</si>
  <si>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</si>
  <si>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</si>
  <si>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</si>
  <si>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</si>
  <si>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</si>
  <si>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</si>
  <si>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</si>
  <si>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</si>
  <si>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</si>
  <si>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</si>
  <si>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</si>
  <si>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</si>
  <si>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</si>
  <si>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</si>
  <si>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</si>
  <si>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</si>
  <si>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</si>
  <si>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</si>
  <si>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</si>
  <si>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</si>
  <si>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</si>
  <si>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</si>
  <si>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</si>
  <si>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</si>
  <si>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</si>
  <si>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</si>
  <si>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</si>
  <si>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</si>
  <si>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</si>
  <si>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</si>
  <si>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</si>
  <si>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</si>
  <si>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</si>
  <si>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</si>
  <si>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</si>
  <si>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</si>
  <si>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</si>
  <si>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</si>
  <si>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</si>
  <si>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</si>
  <si>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</si>
  <si>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</si>
  <si>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</si>
  <si>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</si>
  <si>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</si>
  <si>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</si>
  <si>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</si>
  <si>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</si>
  <si>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</si>
  <si>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</si>
  <si>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</si>
  <si>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</si>
  <si>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</si>
  <si>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</si>
  <si>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</si>
  <si>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</si>
  <si>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</si>
  <si>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</si>
  <si>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</si>
  <si>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</si>
  <si>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</si>
  <si>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</si>
  <si>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</si>
  <si>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</si>
  <si>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</si>
  <si>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</si>
  <si>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</si>
  <si>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</si>
  <si>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</si>
  <si>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</si>
  <si>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</si>
  <si>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</si>
  <si>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</si>
  <si>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</si>
  <si>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</si>
  <si>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</si>
  <si>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</si>
  <si>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</si>
  <si>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</si>
  <si>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</si>
  <si>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</si>
  <si>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</si>
  <si>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</si>
  <si>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</si>
  <si>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</si>
  <si>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</si>
  <si>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</si>
  <si>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</si>
  <si>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</si>
  <si>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</si>
  <si>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</si>
  <si>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</si>
  <si>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</si>
  <si>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</si>
  <si>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</si>
  <si>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</si>
  <si>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</si>
  <si>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</si>
  <si>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</si>
  <si>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</si>
  <si>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</si>
  <si>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</si>
  <si>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</si>
  <si>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</si>
  <si>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</si>
  <si>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</si>
  <si>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</si>
  <si>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</si>
  <si>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</si>
  <si>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</si>
  <si>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</si>
  <si>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</si>
  <si>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</si>
  <si>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</si>
  <si>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</si>
  <si>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</si>
  <si>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</si>
  <si>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</si>
  <si>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</si>
  <si>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</si>
  <si>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</si>
  <si>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</si>
  <si>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</si>
  <si>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</si>
  <si>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</si>
  <si>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</si>
  <si>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</si>
  <si>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</si>
  <si>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</si>
  <si>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</si>
  <si>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</si>
  <si>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</si>
  <si>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</si>
  <si>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</si>
  <si>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</si>
  <si>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</si>
  <si>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</si>
  <si>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</si>
  <si>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</si>
  <si>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</si>
  <si>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</si>
  <si>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</si>
  <si>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</si>
  <si>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</si>
  <si>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</si>
  <si>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</si>
  <si>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</si>
  <si>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</si>
  <si>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</si>
  <si>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</si>
  <si>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</si>
  <si>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</si>
  <si>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</si>
  <si>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</si>
  <si>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</si>
  <si>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</si>
  <si>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</si>
  <si>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</si>
  <si>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</si>
  <si>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</si>
  <si>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</si>
  <si>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</si>
  <si>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</si>
  <si>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</si>
  <si>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</si>
  <si>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</si>
  <si>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</si>
  <si>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</si>
  <si>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</si>
  <si>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</si>
  <si>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</si>
  <si>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</si>
  <si>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</si>
  <si>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</si>
  <si>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</si>
  <si>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</si>
  <si>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</si>
  <si>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</si>
  <si>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</si>
  <si>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</si>
  <si>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</si>
  <si>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</si>
  <si>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</si>
  <si>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</si>
  <si>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</si>
  <si>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</si>
  <si>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</si>
  <si>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</si>
  <si>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</si>
  <si>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</si>
  <si>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</si>
  <si>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</si>
  <si>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</si>
  <si>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</si>
  <si>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</si>
  <si>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</si>
  <si>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</si>
  <si>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</si>
  <si>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</si>
  <si>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</si>
  <si>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</si>
  <si>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</si>
  <si>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</si>
  <si>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</si>
  <si>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</si>
  <si>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</si>
  <si>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</si>
  <si>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</si>
  <si>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</si>
  <si>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</si>
  <si>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</si>
  <si>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</si>
  <si>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</si>
  <si>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</si>
  <si>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</si>
  <si>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</si>
  <si>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</si>
  <si>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</si>
  <si>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</si>
  <si>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</si>
  <si>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</si>
  <si>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</si>
  <si>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</si>
  <si>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</si>
  <si>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</si>
  <si>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</si>
  <si>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</si>
  <si>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</si>
  <si>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</si>
  <si>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</si>
  <si>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</si>
  <si>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</si>
  <si>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</si>
  <si>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</si>
  <si>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</si>
  <si>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</si>
  <si>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</si>
  <si>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</si>
  <si>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</si>
  <si>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</si>
  <si>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</si>
  <si>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</si>
  <si>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</si>
  <si>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</si>
  <si>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</si>
  <si>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</si>
  <si>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</si>
  <si>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</si>
  <si>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</si>
  <si>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</si>
  <si>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</si>
  <si>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</si>
  <si>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</si>
  <si>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</si>
  <si>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</si>
  <si>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</si>
  <si>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</si>
  <si>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</si>
  <si>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</si>
  <si>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</si>
  <si>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</si>
  <si>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</si>
  <si>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</si>
  <si>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</si>
  <si>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</si>
  <si>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</si>
  <si>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</si>
  <si>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</si>
  <si>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</si>
  <si>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</si>
  <si>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</si>
  <si>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</si>
  <si>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</si>
  <si>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</si>
  <si>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</si>
  <si>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</si>
  <si>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</si>
  <si>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</si>
  <si>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</si>
  <si>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</si>
  <si>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</si>
  <si>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</si>
  <si>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</si>
  <si>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</si>
  <si>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</si>
  <si>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</si>
  <si>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</si>
  <si>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</si>
  <si>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</si>
  <si>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</si>
  <si>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</si>
  <si>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</si>
  <si>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</si>
  <si>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</si>
  <si>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</si>
  <si>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</si>
  <si>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</si>
  <si>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</si>
  <si>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</si>
  <si>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</si>
  <si>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</si>
  <si>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</si>
  <si>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</si>
  <si>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</si>
  <si>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</si>
  <si>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</si>
  <si>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</si>
  <si>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</si>
  <si>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</si>
  <si>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</si>
  <si>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</si>
  <si>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</si>
  <si>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</si>
  <si>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</si>
  <si>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</si>
  <si>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</si>
  <si>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</si>
  <si>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</si>
  <si>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</si>
  <si>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</si>
  <si>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</si>
  <si>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</si>
  <si>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</si>
  <si>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</si>
  <si>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</si>
  <si>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</si>
  <si>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</si>
  <si>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</si>
  <si>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</si>
  <si>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</si>
  <si>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</si>
  <si>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</si>
  <si>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</si>
  <si>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</si>
  <si>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</si>
  <si>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</si>
  <si>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</si>
  <si>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</si>
  <si>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</si>
  <si>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</si>
  <si>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</si>
  <si>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</si>
  <si>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</si>
  <si>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</si>
  <si>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</si>
  <si>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</si>
  <si>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</si>
  <si>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</si>
  <si>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</si>
  <si>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</si>
  <si>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</si>
  <si>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</si>
  <si>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</si>
  <si>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</si>
  <si>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</si>
  <si>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</si>
  <si>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</si>
  <si>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</si>
  <si>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</si>
  <si>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</si>
  <si>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</si>
  <si>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</si>
  <si>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</si>
  <si>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</si>
  <si>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</si>
  <si>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</si>
  <si>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</si>
  <si>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</si>
  <si>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</si>
  <si>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</si>
  <si>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</si>
  <si>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</si>
  <si>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</si>
  <si>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</si>
  <si>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</si>
  <si>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</si>
  <si>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</si>
  <si>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</si>
  <si>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</si>
  <si>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</si>
  <si>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</si>
  <si>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</si>
  <si>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</si>
  <si>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</si>
  <si>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</si>
  <si>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</si>
  <si>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</si>
  <si>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</si>
  <si>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</si>
  <si>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</si>
  <si>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</si>
  <si>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</si>
  <si>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</si>
  <si>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</si>
  <si>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</si>
  <si>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</si>
  <si>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</si>
  <si>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</si>
  <si>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</si>
  <si>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</si>
  <si>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</si>
  <si>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</si>
  <si>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</si>
  <si>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</si>
  <si>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</si>
  <si>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</si>
  <si>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</si>
  <si>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</si>
  <si>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</si>
  <si>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</si>
  <si>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</si>
  <si>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</si>
  <si>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</si>
  <si>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</si>
  <si>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</si>
  <si>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</si>
  <si>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</si>
  <si>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</si>
  <si>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</si>
  <si>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</si>
  <si>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</si>
  <si>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</si>
  <si>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</si>
  <si>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</si>
  <si>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</si>
  <si>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</si>
  <si>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</si>
  <si>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</si>
  <si>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</si>
  <si>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</si>
  <si>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</si>
  <si>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</si>
  <si>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</si>
  <si>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</si>
  <si>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</si>
  <si>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</si>
  <si>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</si>
  <si>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</si>
  <si>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</si>
  <si>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</si>
  <si>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</si>
  <si>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</si>
  <si>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</si>
  <si>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</si>
  <si>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</si>
  <si>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</si>
  <si>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</si>
  <si>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</si>
  <si>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</si>
  <si>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</si>
  <si>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</si>
  <si>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</si>
  <si>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</si>
  <si>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</si>
  <si>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</si>
  <si>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</si>
  <si>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</si>
  <si>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</si>
  <si>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</si>
  <si>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</si>
  <si>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</si>
  <si>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</si>
  <si>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</si>
  <si>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</si>
  <si>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</si>
  <si>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</si>
  <si>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</si>
  <si>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</si>
  <si>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</si>
  <si>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</si>
  <si>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</si>
  <si>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</si>
  <si>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</si>
  <si>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</si>
  <si>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</si>
  <si>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</si>
  <si>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</si>
  <si>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</si>
  <si>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</si>
  <si>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</si>
  <si>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</si>
  <si>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</si>
  <si>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</si>
  <si>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</si>
  <si>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</si>
  <si>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</si>
  <si>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</si>
  <si>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</si>
  <si>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</si>
  <si>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</si>
  <si>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</si>
  <si>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</si>
  <si>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</si>
  <si>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</si>
  <si>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</si>
  <si>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</si>
  <si>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</si>
  <si>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</si>
  <si>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</si>
  <si>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</si>
  <si>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</si>
  <si>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</si>
  <si>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</si>
  <si>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</si>
  <si>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</si>
  <si>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</si>
  <si>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</si>
  <si>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</si>
  <si>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</si>
  <si>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</si>
  <si>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</si>
  <si>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</si>
  <si>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</si>
  <si>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</si>
  <si>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</si>
  <si>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</si>
  <si>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</si>
  <si>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</si>
  <si>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</si>
  <si>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</si>
  <si>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</si>
  <si>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</si>
  <si>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</si>
  <si>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</si>
  <si>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</si>
  <si>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</si>
  <si>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</si>
  <si>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</si>
  <si>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</si>
  <si>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</si>
  <si>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</si>
  <si>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</si>
  <si>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</si>
  <si>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</si>
  <si>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</si>
  <si>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</si>
  <si>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</si>
  <si>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</si>
  <si>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</si>
  <si>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</si>
  <si>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</si>
  <si>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</si>
  <si>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</si>
  <si>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</si>
  <si>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</si>
  <si>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</si>
  <si>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</si>
  <si>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</si>
  <si>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</si>
  <si>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</si>
  <si>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</si>
  <si>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</si>
  <si>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</si>
  <si>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</si>
  <si>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</si>
  <si>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</si>
  <si>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</si>
  <si>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</si>
  <si>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</si>
  <si>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</si>
  <si>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</si>
  <si>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</si>
  <si>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</si>
  <si>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</si>
  <si>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</si>
  <si>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</si>
  <si>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</si>
  <si>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</si>
  <si>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</si>
  <si>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</si>
  <si>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</si>
  <si>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</si>
  <si>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</si>
  <si>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</si>
  <si>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</si>
  <si>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</si>
  <si>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</si>
  <si>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</si>
  <si>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</si>
  <si>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</si>
  <si>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</si>
  <si>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</si>
  <si>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</si>
  <si>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</si>
  <si>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</si>
  <si>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</si>
  <si>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</si>
  <si>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</si>
  <si>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</si>
  <si>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</si>
  <si>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</si>
  <si>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</si>
  <si>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</si>
  <si>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</si>
  <si>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</si>
  <si>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</si>
  <si>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</si>
  <si>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</si>
  <si>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</si>
  <si>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</si>
  <si>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</si>
  <si>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</si>
  <si>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</si>
  <si>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</si>
  <si>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</si>
  <si>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</si>
  <si>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</si>
  <si>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</si>
  <si>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</si>
  <si>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</si>
  <si>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</si>
  <si>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</si>
  <si>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</si>
  <si>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</si>
  <si>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</si>
  <si>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</si>
  <si>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</si>
  <si>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</si>
  <si>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</si>
  <si>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</si>
  <si>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</si>
  <si>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</si>
  <si>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</si>
  <si>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</si>
  <si>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</si>
  <si>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</si>
  <si>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</si>
  <si>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</si>
  <si>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</si>
  <si>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</si>
  <si>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</si>
  <si>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</si>
  <si>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</si>
  <si>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</si>
  <si>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</si>
  <si>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</si>
  <si>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</si>
  <si>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</si>
  <si>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</si>
  <si>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</si>
  <si>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</si>
  <si>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</si>
  <si>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</si>
  <si>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</si>
  <si>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</si>
  <si>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</si>
  <si>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</si>
  <si>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</si>
  <si>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</si>
  <si>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</si>
  <si>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</si>
  <si>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</si>
  <si>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</si>
  <si>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</si>
  <si>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</si>
  <si>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</si>
  <si>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</si>
  <si>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</si>
  <si>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</si>
  <si>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</si>
  <si>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</si>
  <si>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</si>
  <si>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</si>
  <si>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</si>
  <si>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</si>
  <si>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</si>
  <si>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</si>
  <si>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</si>
  <si>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</si>
  <si>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</si>
  <si>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</si>
  <si>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</si>
  <si>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</si>
  <si>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</si>
  <si>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</si>
  <si>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</si>
  <si>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</si>
  <si>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</si>
  <si>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</si>
  <si>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</si>
  <si>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</si>
  <si>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</si>
  <si>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</si>
  <si>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</si>
  <si>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</si>
  <si>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</si>
  <si>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</si>
  <si>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</si>
  <si>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</si>
  <si>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</si>
  <si>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</si>
  <si>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</si>
  <si>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</si>
  <si>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</si>
  <si>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</si>
  <si>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</si>
  <si>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</si>
  <si>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</si>
  <si>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</si>
  <si>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</si>
  <si>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</si>
  <si>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</si>
  <si>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</si>
  <si>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</si>
  <si>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</si>
  <si>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</si>
  <si>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</si>
  <si>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</si>
  <si>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</si>
  <si>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</si>
  <si>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</si>
  <si>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</si>
  <si>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</si>
  <si>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</si>
  <si>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</si>
  <si>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</si>
  <si>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</si>
  <si>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</si>
  <si>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</si>
  <si>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</si>
  <si>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</si>
  <si>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</si>
  <si>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</si>
  <si>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</si>
  <si>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</si>
  <si>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</si>
  <si>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</si>
  <si>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</si>
  <si>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</si>
  <si>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</si>
  <si>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</si>
  <si>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</si>
  <si>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</si>
  <si>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</si>
  <si>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</si>
  <si>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</si>
  <si>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</si>
  <si>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</si>
  <si>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</si>
  <si>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</si>
  <si>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</si>
  <si>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</si>
  <si>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</si>
  <si>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</si>
  <si>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</si>
  <si>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</si>
  <si>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</si>
  <si>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</si>
  <si>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</si>
  <si>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</si>
  <si>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</si>
  <si>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</si>
  <si>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</si>
  <si>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</si>
  <si>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</si>
  <si>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</si>
  <si>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</si>
  <si>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</si>
  <si>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</si>
  <si>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</si>
  <si>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</si>
  <si>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</si>
  <si>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</si>
  <si>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</si>
  <si>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</si>
  <si>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</si>
  <si>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</si>
  <si>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</si>
  <si>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</si>
  <si>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</si>
  <si>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</si>
  <si>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</si>
  <si>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</si>
  <si>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</si>
  <si>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</si>
  <si>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</si>
  <si>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</si>
  <si>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</si>
  <si>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</si>
  <si>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</si>
  <si>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</si>
  <si>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</si>
  <si>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</si>
  <si>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</si>
  <si>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</si>
  <si>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</si>
  <si>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</si>
  <si>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</si>
  <si>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</si>
  <si>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</si>
  <si>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</si>
  <si>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</si>
  <si>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</si>
  <si>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</si>
  <si>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</si>
  <si>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</si>
  <si>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</si>
  <si>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</si>
  <si>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</si>
  <si>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</si>
  <si>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</si>
  <si>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</si>
  <si>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</si>
  <si>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</si>
  <si>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</si>
  <si>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</si>
  <si>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</si>
  <si>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</si>
  <si>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</si>
  <si>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</si>
  <si>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</si>
  <si>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</si>
  <si>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</si>
  <si>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</si>
  <si>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</si>
  <si>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</si>
  <si>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</si>
  <si>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</si>
  <si>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</si>
  <si>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</si>
  <si>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</si>
  <si>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</si>
  <si>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</si>
  <si>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</si>
  <si>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</si>
  <si>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</si>
  <si>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</si>
  <si>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</si>
  <si>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</si>
  <si>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</si>
  <si>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</si>
  <si>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</si>
  <si>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</si>
  <si>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</si>
  <si>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</si>
  <si>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</si>
  <si>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</si>
  <si>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</si>
  <si>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</si>
  <si>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</si>
  <si>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</si>
  <si>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</si>
  <si>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</si>
  <si>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</si>
  <si>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</si>
  <si>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</si>
  <si>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</si>
  <si>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</si>
  <si>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</si>
  <si>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</si>
  <si>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</si>
  <si>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</si>
  <si>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</si>
  <si>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</si>
  <si>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</si>
  <si>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</si>
  <si>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</si>
  <si>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</si>
  <si>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</si>
  <si>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</si>
  <si>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</si>
  <si>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</si>
  <si>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</si>
  <si>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</si>
  <si>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</si>
  <si>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</si>
  <si>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</si>
  <si>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</si>
  <si>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</si>
  <si>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</si>
  <si>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</si>
  <si>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</si>
  <si>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</si>
  <si>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</si>
  <si>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</si>
  <si>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</si>
  <si>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</si>
  <si>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</si>
  <si>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</si>
  <si>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</si>
  <si>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</si>
  <si>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</si>
  <si>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</si>
  <si>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</si>
  <si>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</si>
  <si>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</si>
  <si>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</si>
  <si>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</si>
  <si>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</si>
  <si>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</si>
  <si>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</si>
  <si>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</si>
  <si>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</si>
  <si>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</si>
  <si>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</si>
  <si>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</si>
  <si>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</si>
  <si>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</si>
  <si>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</si>
  <si>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</si>
  <si>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</si>
  <si>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</si>
  <si>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</si>
  <si>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</si>
  <si>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</si>
  <si>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</si>
  <si>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</si>
  <si>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</si>
  <si>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</si>
  <si>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</si>
  <si>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</si>
  <si>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</si>
  <si>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</si>
  <si>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</si>
  <si>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</si>
  <si>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</si>
  <si>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</si>
  <si>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</si>
  <si>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</si>
  <si>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</si>
  <si>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</si>
  <si>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</si>
  <si>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</si>
  <si>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</si>
  <si>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</si>
  <si>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</si>
  <si>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</si>
  <si>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</si>
  <si>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</si>
  <si>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</si>
  <si>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</si>
  <si>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</si>
  <si>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</si>
  <si>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</si>
  <si>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</si>
  <si>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</si>
  <si>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</si>
  <si>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</si>
  <si>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</si>
  <si>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</si>
  <si>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</si>
  <si>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</si>
  <si>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</si>
  <si>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</si>
  <si>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</si>
  <si>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</si>
  <si>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</si>
  <si>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</si>
  <si>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</si>
  <si>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</si>
  <si>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</si>
  <si>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</si>
  <si>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</si>
  <si>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</si>
  <si>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</si>
  <si>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</si>
  <si>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</si>
  <si>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</si>
  <si>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</si>
  <si>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</si>
  <si>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</si>
  <si>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</si>
  <si>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</si>
  <si>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</si>
  <si>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</si>
  <si>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</si>
  <si>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</si>
  <si>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</si>
  <si>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</si>
  <si>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</si>
  <si>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</si>
  <si>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</si>
  <si>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</si>
  <si>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</si>
  <si>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</si>
  <si>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</si>
  <si>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</si>
  <si>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</si>
  <si>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</si>
  <si>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</si>
  <si>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</si>
  <si>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</si>
  <si>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</si>
  <si>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</si>
  <si>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</si>
  <si>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</si>
  <si>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</si>
  <si>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</si>
  <si>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</si>
  <si>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</si>
  <si>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</si>
  <si>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</si>
  <si>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</si>
  <si>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</si>
  <si>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</si>
  <si>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</si>
  <si>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</si>
  <si>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</si>
  <si>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</si>
  <si>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</si>
  <si>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</si>
  <si>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</si>
  <si>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</si>
  <si>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</si>
  <si>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</si>
  <si>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</si>
  <si>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</si>
  <si>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</si>
  <si>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</si>
  <si>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</si>
  <si>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</si>
  <si>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</si>
  <si>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</si>
  <si>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</si>
  <si>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</si>
  <si>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</si>
  <si>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</si>
  <si>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</si>
  <si>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</si>
  <si>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</si>
  <si>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</si>
  <si>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</si>
  <si>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</si>
  <si>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</si>
  <si>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</si>
  <si>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</si>
  <si>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</si>
  <si>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</si>
  <si>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</si>
  <si>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</si>
  <si>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</si>
  <si>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</si>
  <si>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</si>
  <si>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</si>
  <si>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</si>
  <si>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</si>
  <si>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</si>
  <si>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</si>
  <si>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</si>
  <si>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</si>
  <si>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</si>
  <si>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</si>
  <si>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</si>
  <si>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</si>
  <si>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</si>
  <si>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</si>
  <si>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</si>
  <si>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</si>
  <si>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</si>
  <si>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</si>
  <si>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</si>
  <si>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</si>
  <si>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</si>
  <si>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</si>
  <si>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</si>
  <si>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</si>
  <si>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</si>
  <si>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</si>
  <si>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</si>
  <si>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</si>
  <si>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</si>
  <si>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</si>
  <si>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</si>
  <si>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</si>
  <si>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</si>
  <si>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</si>
  <si>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</si>
  <si>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</si>
  <si>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</si>
  <si>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</si>
  <si>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</si>
  <si>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</si>
  <si>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</si>
  <si>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</si>
  <si>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</si>
  <si>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</si>
  <si>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</si>
  <si>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</si>
  <si>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</si>
  <si>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</si>
  <si>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</si>
  <si>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</si>
  <si>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</si>
  <si>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</si>
  <si>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</si>
  <si>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</si>
  <si>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</si>
  <si>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</si>
  <si>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</si>
  <si>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</si>
  <si>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</si>
  <si>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</si>
  <si>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</si>
  <si>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</si>
  <si>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</si>
  <si>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</si>
  <si>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</si>
  <si>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</si>
  <si>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</si>
  <si>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</si>
  <si>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</si>
  <si>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</si>
  <si>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</si>
  <si>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</si>
  <si>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</si>
  <si>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</si>
  <si>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</si>
  <si>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</si>
  <si>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</si>
  <si>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</si>
  <si>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</si>
  <si>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</si>
  <si>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</si>
  <si>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</si>
  <si>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</si>
  <si>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</si>
  <si>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</si>
  <si>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</si>
  <si>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</si>
  <si>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</si>
  <si>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</si>
  <si>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</si>
  <si>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</si>
  <si>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</si>
  <si>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</si>
  <si>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</si>
  <si>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</si>
  <si>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</si>
  <si>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</si>
  <si>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</si>
  <si>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</si>
  <si>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</si>
  <si>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</si>
  <si>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</si>
  <si>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</si>
  <si>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</si>
  <si>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</si>
  <si>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</si>
  <si>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</si>
  <si>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</si>
  <si>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</si>
  <si>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</si>
  <si>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</si>
  <si>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</si>
  <si>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</si>
  <si>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</si>
  <si>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</si>
  <si>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</si>
  <si>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</si>
  <si>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</si>
  <si>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</si>
  <si>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</si>
  <si>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</si>
  <si>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</si>
  <si>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</si>
  <si>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</si>
  <si>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</si>
  <si>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</si>
  <si>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</si>
  <si>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</si>
  <si>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</si>
  <si>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</si>
  <si>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</si>
  <si>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</si>
  <si>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</si>
  <si>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</si>
  <si>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</si>
  <si>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</si>
  <si>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</si>
  <si>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</si>
  <si>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</si>
  <si>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</si>
  <si>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</si>
  <si>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</si>
  <si>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</si>
  <si>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</si>
  <si>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</si>
  <si>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</si>
  <si>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</si>
  <si>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</si>
  <si>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</si>
  <si>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</si>
  <si>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</si>
  <si>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</si>
  <si>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</si>
  <si>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</si>
  <si>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</si>
  <si>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</si>
  <si>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</si>
  <si>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</si>
  <si>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</si>
  <si>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</si>
  <si>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</si>
  <si>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</si>
  <si>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</si>
  <si>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</si>
  <si>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</si>
  <si>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</si>
  <si>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</si>
  <si>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</si>
  <si>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</si>
  <si>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</si>
  <si>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</si>
  <si>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</si>
  <si>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</si>
  <si>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</si>
  <si>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</si>
  <si>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</si>
  <si>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</si>
  <si>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</si>
  <si>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</si>
  <si>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</si>
  <si>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</si>
  <si>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</si>
  <si>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</si>
  <si>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</si>
  <si>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</si>
  <si>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</si>
  <si>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</si>
  <si>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</si>
  <si>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</si>
  <si>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</si>
  <si>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</si>
  <si>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</si>
  <si>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</si>
  <si>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</si>
  <si>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</si>
  <si>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</si>
  <si>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</si>
  <si>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</si>
  <si>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</si>
  <si>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</si>
  <si>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</si>
  <si>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</si>
  <si>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</si>
  <si>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</si>
  <si>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</si>
  <si>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</si>
  <si>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</si>
  <si>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</si>
  <si>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</si>
  <si>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</si>
  <si>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</si>
  <si>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</si>
  <si>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</si>
  <si>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</si>
  <si>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</si>
  <si>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</si>
  <si>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</si>
  <si>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</si>
  <si>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</si>
  <si>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</si>
  <si>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</si>
  <si>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</si>
  <si>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</si>
  <si>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</si>
  <si>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</si>
  <si>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</si>
  <si>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</si>
  <si>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</si>
  <si>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</si>
  <si>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</si>
  <si>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</si>
  <si>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</si>
  <si>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</si>
  <si>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</si>
  <si>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</si>
  <si>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</si>
  <si>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</si>
  <si>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</si>
  <si>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</si>
  <si>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</si>
  <si>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</si>
  <si>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</si>
  <si>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</si>
  <si>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</si>
  <si>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</si>
  <si>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</si>
  <si>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</si>
  <si>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</si>
  <si>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</si>
  <si>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</si>
  <si>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</si>
  <si>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</si>
  <si>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</si>
  <si>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</si>
  <si>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</si>
  <si>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</si>
  <si>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</si>
  <si>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</si>
  <si>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</si>
  <si>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</si>
  <si>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</si>
  <si>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</si>
  <si>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</si>
  <si>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</si>
  <si>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</si>
  <si>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</si>
  <si>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</si>
  <si>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</si>
  <si>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</si>
  <si>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</si>
  <si>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</si>
  <si>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</si>
  <si>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</si>
  <si>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</si>
  <si>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</si>
  <si>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</si>
  <si>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</si>
  <si>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</si>
  <si>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</si>
  <si>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</si>
  <si>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</si>
  <si>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</si>
  <si>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</si>
  <si>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</si>
  <si>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</si>
  <si>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</si>
  <si>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</si>
  <si>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</si>
  <si>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</si>
  <si>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</si>
  <si>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</si>
  <si>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</si>
  <si>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</si>
  <si>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</si>
  <si>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</si>
  <si>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</si>
  <si>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</si>
  <si>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</si>
  <si>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</si>
  <si>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</si>
  <si>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</si>
  <si>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</si>
  <si>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</si>
  <si>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</si>
  <si>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</si>
  <si>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</si>
  <si>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</si>
  <si>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</si>
  <si>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</si>
  <si>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</si>
  <si>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</si>
  <si>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</si>
  <si>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</si>
  <si>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</si>
  <si>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</si>
  <si>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</si>
  <si>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</si>
  <si>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</si>
  <si>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</si>
  <si>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</si>
  <si>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</si>
  <si>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</si>
  <si>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</si>
  <si>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</si>
  <si>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</si>
  <si>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</si>
  <si>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</si>
  <si>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</si>
  <si>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</si>
  <si>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</si>
  <si>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</si>
  <si>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</si>
  <si>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</si>
  <si>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</si>
  <si>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</si>
  <si>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</si>
  <si>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</si>
  <si>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</si>
  <si>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</si>
  <si>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</si>
  <si>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</si>
  <si>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</si>
  <si>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</si>
  <si>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</si>
  <si>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</si>
  <si>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</si>
  <si>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</si>
  <si>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</si>
  <si>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</si>
  <si>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</si>
  <si>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</si>
  <si>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</si>
  <si>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</si>
  <si>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</si>
  <si>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</si>
  <si>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</si>
  <si>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</si>
  <si>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</si>
  <si>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</si>
  <si>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</si>
  <si>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</si>
  <si>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</si>
  <si>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</si>
  <si>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</si>
  <si>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</si>
  <si>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</si>
  <si>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</si>
  <si>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</si>
  <si>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</si>
  <si>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</si>
  <si>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</si>
  <si>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</si>
  <si>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</si>
  <si>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</si>
  <si>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</si>
  <si>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</si>
  <si>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</si>
  <si>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</si>
  <si>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</si>
  <si>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</si>
  <si>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</si>
  <si>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</si>
  <si>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</si>
  <si>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</si>
  <si>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</si>
  <si>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</si>
  <si>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</si>
  <si>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</si>
  <si>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</si>
  <si>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</si>
  <si>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</si>
  <si>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</si>
  <si>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</si>
  <si>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</si>
  <si>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</si>
  <si>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</si>
  <si>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</si>
  <si>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</si>
  <si>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</si>
  <si>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</si>
  <si>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</si>
  <si>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</si>
  <si>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</si>
  <si>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</si>
  <si>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</si>
  <si>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</si>
  <si>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</si>
  <si>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</si>
  <si>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</si>
  <si>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</si>
  <si>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</si>
  <si>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</si>
  <si>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</si>
  <si>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</si>
  <si>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</si>
  <si>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</si>
  <si>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</si>
  <si>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</si>
  <si>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</si>
  <si>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</si>
  <si>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</si>
  <si>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</si>
  <si>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</si>
  <si>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</si>
  <si>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</si>
  <si>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</si>
  <si>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</si>
  <si>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</si>
  <si>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</si>
  <si>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</si>
  <si>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</si>
  <si>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</si>
  <si>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</si>
  <si>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</si>
  <si>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</si>
  <si>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</si>
  <si>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</si>
  <si>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</si>
  <si>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</si>
  <si>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</si>
  <si>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</si>
  <si>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</si>
  <si>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</si>
  <si>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</si>
  <si>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</si>
  <si>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</si>
  <si>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</si>
  <si>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</si>
  <si>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</si>
  <si>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</si>
  <si>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</si>
  <si>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</si>
  <si>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</si>
  <si>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</si>
  <si>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</si>
  <si>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</si>
  <si>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</si>
  <si>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</si>
  <si>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</si>
  <si>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</si>
  <si>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</si>
  <si>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</si>
  <si>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</si>
  <si>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</si>
  <si>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</si>
  <si>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</si>
  <si>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</si>
  <si>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</si>
  <si>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</si>
  <si>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</si>
  <si>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</si>
  <si>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</si>
  <si>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</si>
  <si>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</si>
  <si>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</si>
  <si>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</si>
  <si>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</si>
  <si>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</si>
  <si>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</si>
  <si>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</si>
  <si>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</si>
  <si>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</si>
  <si>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</si>
  <si>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</si>
  <si>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</si>
  <si>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</si>
  <si>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</si>
  <si>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</si>
  <si>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</si>
  <si>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</si>
  <si>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</si>
  <si>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</si>
  <si>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</si>
  <si>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</si>
  <si>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</si>
  <si>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</si>
  <si>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</si>
  <si>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</si>
  <si>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</si>
  <si>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</si>
  <si>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</si>
  <si>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</si>
  <si>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</si>
  <si>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</si>
  <si>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</si>
  <si>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</si>
  <si>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</si>
  <si>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</si>
  <si>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</si>
  <si>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</si>
  <si>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</si>
  <si>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</si>
  <si>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</si>
  <si>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</si>
  <si>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</si>
  <si>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</si>
  <si>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</si>
  <si>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</si>
  <si>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</si>
  <si>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</si>
  <si>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</si>
  <si>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</si>
  <si>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</si>
  <si>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</si>
  <si>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</si>
  <si>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</si>
  <si>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</si>
  <si>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</si>
  <si>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</si>
  <si>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</si>
  <si>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</si>
  <si>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</si>
  <si>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</si>
  <si>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</si>
  <si>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</si>
  <si>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</si>
  <si>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</si>
  <si>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</si>
  <si>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</si>
  <si>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</si>
  <si>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</si>
  <si>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</si>
  <si>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</si>
  <si>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</si>
  <si>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</si>
  <si>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</si>
  <si>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</si>
  <si>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</si>
  <si>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</si>
  <si>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</si>
  <si>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</si>
  <si>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</si>
  <si>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</si>
  <si>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</si>
  <si>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</si>
  <si>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</si>
  <si>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</si>
  <si>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</si>
  <si>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</si>
  <si>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</si>
  <si>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</si>
  <si>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</si>
  <si>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</si>
  <si>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</si>
  <si>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</si>
  <si>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</si>
  <si>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</si>
  <si>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</si>
  <si>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</si>
  <si>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</si>
  <si>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</si>
  <si>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</si>
  <si>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</si>
  <si>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</si>
  <si>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</si>
  <si>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</si>
  <si>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</si>
  <si>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</si>
  <si>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</si>
  <si>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</si>
  <si>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</si>
  <si>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</si>
  <si>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</si>
  <si>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</si>
  <si>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</si>
  <si>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</si>
  <si>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</si>
  <si>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</si>
  <si>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</si>
  <si>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</si>
  <si>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</si>
  <si>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</si>
  <si>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</si>
  <si>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</si>
  <si>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</si>
  <si>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</si>
  <si>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</si>
  <si>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</si>
  <si>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</si>
  <si>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</si>
  <si>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</si>
  <si>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</si>
  <si>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</si>
  <si>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</si>
  <si>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</si>
  <si>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</si>
  <si>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</si>
  <si>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</si>
  <si>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</si>
  <si>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</si>
  <si>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</si>
  <si>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</si>
  <si>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</si>
  <si>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</si>
  <si>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</si>
  <si>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</si>
  <si>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</si>
  <si>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</si>
  <si>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</si>
  <si>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</si>
  <si>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</si>
  <si>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</si>
  <si>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</si>
  <si>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</si>
  <si>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</si>
  <si>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</si>
  <si>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</si>
  <si>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</si>
  <si>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</si>
  <si>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</si>
  <si>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</si>
  <si>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</si>
  <si>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</si>
  <si>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</si>
  <si>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</si>
  <si>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</si>
  <si>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</si>
  <si>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</si>
  <si>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</si>
  <si>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</si>
  <si>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</si>
  <si>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</si>
  <si>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</si>
  <si>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</si>
  <si>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</si>
  <si>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</si>
  <si>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</si>
  <si>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</si>
  <si>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</si>
  <si>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</si>
  <si>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</si>
  <si>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</si>
  <si>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</si>
  <si>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</si>
  <si>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</si>
  <si>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</si>
  <si>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</si>
  <si>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</si>
  <si>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</si>
  <si>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</si>
  <si>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</si>
  <si>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</si>
  <si>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</si>
  <si>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</si>
  <si>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</si>
  <si>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</si>
  <si>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</si>
  <si>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</si>
  <si>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</si>
  <si>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</si>
  <si>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</si>
  <si>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</si>
  <si>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</si>
  <si>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</si>
  <si>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</si>
  <si>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</si>
  <si>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</si>
  <si>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</si>
  <si>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</si>
  <si>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</si>
  <si>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</si>
  <si>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</si>
  <si>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</si>
  <si>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</si>
  <si>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</si>
  <si>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</si>
  <si>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</si>
  <si>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</si>
  <si>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</si>
  <si>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</si>
  <si>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</si>
  <si>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</si>
  <si>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</si>
  <si>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</si>
  <si>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</si>
  <si>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</si>
  <si>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</si>
  <si>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</si>
  <si>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</si>
  <si>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</si>
  <si>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</si>
  <si>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</si>
  <si>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</si>
  <si>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</si>
  <si>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</si>
  <si>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</si>
  <si>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</si>
  <si>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</si>
  <si>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</si>
  <si>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</si>
  <si>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</si>
  <si>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</si>
  <si>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</si>
  <si>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</si>
  <si>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</si>
  <si>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</si>
  <si>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</si>
  <si>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</si>
  <si>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</si>
  <si>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</si>
  <si>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</si>
  <si>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</si>
  <si>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</si>
  <si>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</si>
  <si>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</si>
  <si>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</si>
  <si>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</si>
  <si>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</si>
  <si>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</si>
  <si>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</si>
  <si>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</si>
  <si>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</si>
  <si>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</si>
  <si>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</si>
  <si>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</si>
  <si>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</si>
  <si>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</si>
  <si>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</si>
  <si>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</si>
  <si>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</si>
  <si>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</si>
  <si>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</si>
  <si>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</si>
  <si>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</si>
  <si>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</si>
  <si>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</si>
  <si>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</si>
  <si>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</si>
  <si>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</si>
  <si>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</si>
  <si>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</si>
  <si>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</si>
  <si>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</si>
  <si>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</si>
  <si>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</si>
  <si>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</si>
  <si>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</si>
  <si>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</si>
  <si>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</si>
  <si>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</si>
  <si>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</si>
  <si>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</si>
  <si>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</si>
  <si>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</si>
  <si>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</si>
  <si>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</si>
  <si>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</si>
  <si>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</si>
  <si>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</si>
  <si>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</si>
  <si>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</si>
  <si>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</si>
  <si>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</si>
  <si>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</si>
  <si>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</si>
  <si>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</si>
  <si>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</si>
  <si>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</si>
  <si>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</si>
  <si>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</si>
  <si>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</si>
  <si>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</si>
  <si>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</si>
  <si>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</si>
  <si>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</si>
  <si>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</si>
  <si>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</si>
  <si>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</si>
  <si>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</si>
  <si>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</si>
  <si>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</si>
  <si>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</si>
  <si>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</si>
  <si>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</si>
  <si>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</si>
  <si>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</si>
  <si>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</si>
  <si>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</si>
  <si>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</si>
  <si>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</si>
  <si>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</si>
  <si>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</si>
  <si>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</si>
  <si>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</si>
  <si>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</si>
  <si>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</si>
  <si>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</si>
  <si>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</si>
  <si>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</si>
  <si>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</si>
  <si>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</si>
  <si>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</si>
  <si>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</si>
  <si>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</si>
  <si>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</si>
  <si>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</si>
  <si>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</si>
  <si>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</si>
  <si>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</si>
  <si>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</si>
  <si>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</si>
  <si>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CELE A CABRERETS (PONT DE CABRERETS)</t>
  </si>
  <si>
    <t>LE CELE</t>
  </si>
  <si>
    <t>05090000</t>
  </si>
  <si>
    <t>18310006400033</t>
  </si>
  <si>
    <t>Agence de l'Eau Adour-Garonne</t>
  </si>
  <si>
    <t>34255833500077</t>
  </si>
  <si>
    <t>AQUASCOP BIOLOGIE site de Monptellier</t>
  </si>
  <si>
    <t>IBMR-21-M131</t>
  </si>
  <si>
    <t>JEREMIE SCAGNI, EMMANUEL DE MIL</t>
  </si>
  <si>
    <t>IBMR standard</t>
  </si>
  <si>
    <t>DROITE</t>
  </si>
  <si>
    <t>ETIAGE NORMAL</t>
  </si>
  <si>
    <t>FAIBLEMENT NUAGEUX</t>
  </si>
  <si>
    <t>FAIBLE</t>
  </si>
  <si>
    <t>OUI</t>
  </si>
  <si>
    <t>Myriophylle dérivant.</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</si>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</sst>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593006</v>
      </c>
      <c r="G10" s="114"/>
      <c r="H10" s="115"/>
    </row>
    <row r="11" spans="1:8" ht="15">
      <c r="A11" s="10" t="s">
        <v>2277</v>
      </c>
      <c r="B11" s="47">
        <v>44431</v>
      </c>
      <c r="D11" s="10" t="s">
        <v>2280</v>
      </c>
      <c r="E11" s="52">
        <v>6379133</v>
      </c>
      <c r="G11" s="114"/>
      <c r="H11" s="115"/>
    </row>
    <row r="12" spans="1:8" ht="15">
      <c r="A12" s="10" t="s">
        <v>2283</v>
      </c>
      <c r="B12" s="52" t="s">
        <v>5294</v>
      </c>
      <c r="D12" s="10" t="s">
        <v>2281</v>
      </c>
      <c r="E12" s="52">
        <v>592921</v>
      </c>
      <c r="G12" s="116"/>
      <c r="H12" s="117"/>
    </row>
    <row r="13" spans="1:5" ht="17.25" customHeight="1" thickBot="1">
      <c r="A13" s="2"/>
      <c r="B13" s="55"/>
      <c r="D13" s="10" t="s">
        <v>2282</v>
      </c>
      <c r="E13" s="52">
        <v>6379076</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593006</v>
      </c>
    </row>
    <row r="18" spans="1:3" ht="15">
      <c r="A18" s="124"/>
      <c r="B18" s="49" t="s">
        <v>2267</v>
      </c>
      <c r="C18" s="61">
        <f>E11</f>
        <v>6379133</v>
      </c>
    </row>
    <row r="19" spans="1:2" ht="15">
      <c r="A19" s="3" t="s">
        <v>2063</v>
      </c>
      <c r="B19" s="29">
        <v>142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22.4</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22.4</v>
      </c>
      <c r="C37" s="6"/>
      <c r="D37" s="8" t="s">
        <v>2110</v>
      </c>
      <c r="E37" s="30"/>
    </row>
    <row r="38" spans="1:5" s="7" customFormat="1" ht="15" customHeight="1">
      <c r="A38" s="5" t="s">
        <v>2115</v>
      </c>
      <c r="B38" s="30">
        <v>7</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v>4</v>
      </c>
      <c r="C66" s="6"/>
      <c r="D66" s="10" t="s">
        <v>2088</v>
      </c>
      <c r="E66" s="9"/>
    </row>
    <row r="67" spans="1:5" s="15" customFormat="1" ht="15">
      <c r="A67" s="3" t="s">
        <v>2087</v>
      </c>
      <c r="B67" s="9">
        <v>4</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3</v>
      </c>
      <c r="C75" s="6"/>
      <c r="D75" s="10" t="s">
        <v>2081</v>
      </c>
      <c r="E75" s="9"/>
    </row>
    <row r="76" spans="1:5" s="15" customFormat="1" ht="15">
      <c r="A76" s="3" t="s">
        <v>2080</v>
      </c>
      <c r="B76" s="9">
        <v>5</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0.05</v>
      </c>
      <c r="E99" s="89"/>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0.01</v>
      </c>
      <c r="E100" s="89"/>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4</v>
      </c>
      <c r="E101" s="89"/>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1.5</v>
      </c>
      <c r="E102" s="89"/>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0.76</v>
      </c>
      <c r="E103" s="89"/>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0.01</v>
      </c>
      <c r="E104" s="89"/>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0.05</v>
      </c>
      <c r="E105" s="89"/>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0.02</v>
      </c>
      <c r="E106" s="89"/>
      <c r="F106" s="35" t="s">
        <v>2290</v>
      </c>
      <c r="G106" s="79"/>
      <c r="H106" s="80"/>
    </row>
    <row r="107" spans="1:8" ht="15">
      <c r="A107" s="33" t="s">
        <v>1452</v>
      </c>
      <c r="B107" s="20" t="str">
        <f>IF(A107="NEWCOD",IF(ISBLANK(G107),"renseigner le champ 'Nouveau taxon'",G107),VLOOKUP(A107,'Ref Taxo'!A:B,2,FALSE))</f>
        <v>Porella pinnata</v>
      </c>
      <c r="C107" s="21">
        <f>IF(A107="NEWCOD",IF(ISBLANK(H107),"NoCod",H107),VLOOKUP(A107,'Ref Taxo'!A:D,4,FALSE))</f>
        <v>9788</v>
      </c>
      <c r="D107" s="34">
        <v>0.2</v>
      </c>
      <c r="E107" s="89"/>
      <c r="F107" s="35" t="s">
        <v>2290</v>
      </c>
      <c r="G107" s="79"/>
      <c r="H107" s="80"/>
    </row>
    <row r="108" spans="1:8" ht="15">
      <c r="A108" s="33" t="s">
        <v>433</v>
      </c>
      <c r="B108" s="20" t="str">
        <f>IF(A108="NEWCOD",IF(ISBLANK(G108),"renseigner le champ 'Nouveau taxon'",G108),VLOOKUP(A108,'Ref Taxo'!A:B,2,FALSE))</f>
        <v>Cinclidotus fontinaloides</v>
      </c>
      <c r="C108" s="21">
        <f>IF(A108="NEWCOD",IF(ISBLANK(H108),"NoCod",H108),VLOOKUP(A108,'Ref Taxo'!A:D,4,FALSE))</f>
        <v>1320</v>
      </c>
      <c r="D108" s="34">
        <v>0.2</v>
      </c>
      <c r="E108" s="89"/>
      <c r="F108" s="35" t="s">
        <v>2290</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0.02</v>
      </c>
      <c r="E109" s="89"/>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89"/>
      <c r="F110" s="35" t="s">
        <v>2290</v>
      </c>
      <c r="G110" s="79"/>
      <c r="H110" s="80"/>
    </row>
    <row r="111" spans="1:8" ht="15">
      <c r="A111" s="33" t="s">
        <v>745</v>
      </c>
      <c r="B111" s="20" t="str">
        <f>IF(A111="NEWCOD",IF(ISBLANK(G111),"renseigner le champ 'Nouveau taxon'",G111),VLOOKUP(A111,'Ref Taxo'!A:B,2,FALSE))</f>
        <v>Fissidens grandifrons</v>
      </c>
      <c r="C111" s="21">
        <f>IF(A111="NEWCOD",IF(ISBLANK(H111),"NoCod",H111),VLOOKUP(A111,'Ref Taxo'!A:D,4,FALSE))</f>
        <v>19666</v>
      </c>
      <c r="D111" s="34">
        <v>0.01</v>
      </c>
      <c r="E111" s="89"/>
      <c r="F111" s="35" t="s">
        <v>2290</v>
      </c>
      <c r="G111" s="79"/>
      <c r="H111" s="80"/>
    </row>
    <row r="112" spans="1:8" ht="15">
      <c r="A112" s="33" t="s">
        <v>758</v>
      </c>
      <c r="B112" s="20" t="str">
        <f>IF(A112="NEWCOD",IF(ISBLANK(G112),"renseigner le champ 'Nouveau taxon'",G112),VLOOKUP(A112,'Ref Taxo'!A:B,2,FALSE))</f>
        <v>Fissidens rivularis</v>
      </c>
      <c r="C112" s="21">
        <f>IF(A112="NEWCOD",IF(ISBLANK(H112),"NoCod",H112),VLOOKUP(A112,'Ref Taxo'!A:D,4,FALSE))</f>
        <v>19669</v>
      </c>
      <c r="D112" s="34">
        <v>0.01</v>
      </c>
      <c r="E112" s="89"/>
      <c r="F112" s="35" t="s">
        <v>2290</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0.01</v>
      </c>
      <c r="E113" s="89"/>
      <c r="F113" s="35" t="s">
        <v>2290</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0.01</v>
      </c>
      <c r="E114" s="89"/>
      <c r="F114" s="35" t="s">
        <v>2290</v>
      </c>
      <c r="G114" s="79"/>
      <c r="H114" s="80"/>
    </row>
    <row r="115" spans="1:8" ht="15">
      <c r="A115" s="33" t="s">
        <v>700</v>
      </c>
      <c r="B115" s="20" t="str">
        <f>IF(A115="NEWCOD",IF(ISBLANK(G115),"renseigner le champ 'Nouveau taxon'",G115),VLOOKUP(A115,'Ref Taxo'!A:B,2,FALSE))</f>
        <v>Oxyrrhynchium hians</v>
      </c>
      <c r="C115" s="21">
        <f>IF(A115="NEWCOD",IF(ISBLANK(H115),"NoCod",H115),VLOOKUP(A115,'Ref Taxo'!A:D,4,FALSE))</f>
        <v>31547</v>
      </c>
      <c r="D115" s="34">
        <v>0.01</v>
      </c>
      <c r="E115" s="89"/>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0.4</v>
      </c>
      <c r="E116" s="89"/>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0.01</v>
      </c>
      <c r="E117" s="89"/>
      <c r="F117" s="35" t="s">
        <v>2290</v>
      </c>
      <c r="G117" s="79"/>
      <c r="H117" s="80"/>
    </row>
    <row r="118" spans="1:8" ht="15">
      <c r="A118" s="33" t="s">
        <v>1104</v>
      </c>
      <c r="B118" s="20" t="str">
        <f>IF(A118="NEWCOD",IF(ISBLANK(G118),"renseigner le champ 'Nouveau taxon'",G118),VLOOKUP(A118,'Ref Taxo'!A:B,2,FALSE))</f>
        <v>Lythrum salicaria</v>
      </c>
      <c r="C118" s="21">
        <f>IF(A118="NEWCOD",IF(ISBLANK(H118),"NoCod",H118),VLOOKUP(A118,'Ref Taxo'!A:D,4,FALSE))</f>
        <v>1823</v>
      </c>
      <c r="D118" s="34">
        <v>0.01</v>
      </c>
      <c r="E118" s="89"/>
      <c r="F118" s="35" t="s">
        <v>2290</v>
      </c>
      <c r="G118" s="79"/>
      <c r="H118" s="80"/>
    </row>
    <row r="119" spans="1:8" ht="15">
      <c r="A119" s="33" t="s">
        <v>1476</v>
      </c>
      <c r="B119" s="20" t="str">
        <f>IF(A119="NEWCOD",IF(ISBLANK(G119),"renseigner le champ 'Nouveau taxon'",G119),VLOOKUP(A119,'Ref Taxo'!A:B,2,FALSE))</f>
        <v>Potamogeton nodosus</v>
      </c>
      <c r="C119" s="21">
        <f>IF(A119="NEWCOD",IF(ISBLANK(H119),"NoCod",H119),VLOOKUP(A119,'Ref Taxo'!A:D,4,FALSE))</f>
        <v>1652</v>
      </c>
      <c r="D119" s="34">
        <v>0.02</v>
      </c>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2022-04-01T10:46:49Z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