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5000" sheetId="2" r:id="rId2"/>
    <sheet name="Mises à jour" sheetId="3" r:id="rId3"/>
  </sheets>
  <definedNames/>
  <calcPr calcId="145621"/>
</workbook>
</file>

<file path=xl/sharedStrings.xml><?xml version="1.0" encoding="utf-8"?>
<sst xmlns="http://schemas.openxmlformats.org/spreadsheetml/2006/main" count="6482" uniqueCount="5304">
  <si>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</si>
  <si>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</si>
  <si>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</si>
  <si>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</si>
  <si>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</si>
  <si>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</si>
  <si>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</si>
  <si>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</si>
  <si>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</si>
  <si>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</si>
  <si>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</si>
  <si>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</si>
  <si>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</si>
  <si>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</si>
  <si>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</si>
  <si>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</si>
  <si>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</si>
  <si>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</si>
  <si>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</si>
  <si>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</si>
  <si>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</si>
  <si>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</si>
  <si>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</si>
  <si>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</si>
  <si>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</si>
  <si>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</si>
  <si>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</si>
  <si>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</si>
  <si>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</si>
  <si>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</si>
  <si>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</si>
  <si>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</si>
  <si>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</si>
  <si>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</si>
  <si>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</si>
  <si>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</si>
  <si>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</si>
  <si>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</si>
  <si>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</si>
  <si>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</si>
  <si>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</si>
  <si>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</si>
  <si>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</si>
  <si>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</si>
  <si>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</si>
  <si>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</si>
  <si>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</si>
  <si>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</si>
  <si>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</si>
  <si>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</si>
  <si>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</si>
  <si>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</si>
  <si>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</si>
  <si>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</si>
  <si>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</si>
  <si>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</si>
  <si>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</si>
  <si>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</si>
  <si>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</si>
  <si>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</si>
  <si>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</si>
  <si>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</si>
  <si>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</si>
  <si>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</si>
  <si>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</si>
  <si>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</si>
  <si>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</si>
  <si>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</si>
  <si>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</si>
  <si>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</si>
  <si>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</si>
  <si>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</si>
  <si>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</si>
  <si>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</si>
  <si>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</si>
  <si>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</si>
  <si>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</si>
  <si>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</si>
  <si>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</si>
  <si>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</si>
  <si>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</si>
  <si>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</si>
  <si>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</si>
  <si>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</si>
  <si>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</si>
  <si>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</si>
  <si>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</si>
  <si>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</si>
  <si>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</si>
  <si>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</si>
  <si>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</si>
  <si>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</si>
  <si>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</si>
  <si>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</si>
  <si>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</si>
  <si>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</si>
  <si>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</si>
  <si>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</si>
  <si>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</si>
  <si>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</si>
  <si>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</si>
  <si>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</si>
  <si>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</si>
  <si>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</si>
  <si>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</si>
  <si>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</si>
  <si>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</si>
  <si>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</si>
  <si>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</si>
  <si>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</si>
  <si>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</si>
  <si>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</si>
  <si>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</si>
  <si>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</si>
  <si>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</si>
  <si>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</si>
  <si>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</si>
  <si>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</si>
  <si>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</si>
  <si>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</si>
  <si>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</si>
  <si>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</si>
  <si>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</si>
  <si>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</si>
  <si>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</si>
  <si>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</si>
  <si>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</si>
  <si>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</si>
  <si>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</si>
  <si>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</si>
  <si>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</si>
  <si>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</si>
  <si>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</si>
  <si>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</si>
  <si>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</si>
  <si>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</si>
  <si>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</si>
  <si>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</si>
  <si>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</si>
  <si>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</si>
  <si>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</si>
  <si>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</si>
  <si>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</si>
  <si>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</si>
  <si>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</si>
  <si>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</si>
  <si>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</si>
  <si>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</si>
  <si>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</si>
  <si>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</si>
  <si>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</si>
  <si>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</si>
  <si>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</si>
  <si>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</si>
  <si>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</si>
  <si>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</si>
  <si>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</si>
  <si>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</si>
  <si>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</si>
  <si>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</si>
  <si>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</si>
  <si>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</si>
  <si>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</si>
  <si>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</si>
  <si>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</si>
  <si>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</si>
  <si>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</si>
  <si>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</si>
  <si>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</si>
  <si>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</si>
  <si>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</si>
  <si>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</si>
  <si>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</si>
  <si>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</si>
  <si>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</si>
  <si>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</si>
  <si>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</si>
  <si>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</si>
  <si>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</si>
  <si>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</si>
  <si>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</si>
  <si>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</si>
  <si>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</si>
  <si>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</si>
  <si>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</si>
  <si>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</si>
  <si>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</si>
  <si>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</si>
  <si>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</si>
  <si>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</si>
  <si>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</si>
  <si>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</si>
  <si>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</si>
  <si>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</si>
  <si>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</si>
  <si>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</si>
  <si>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</si>
  <si>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</si>
  <si>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</si>
  <si>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</si>
  <si>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</si>
  <si>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</si>
  <si>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</si>
  <si>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</si>
  <si>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</si>
  <si>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</si>
  <si>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</si>
  <si>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</si>
  <si>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</si>
  <si>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</si>
  <si>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</si>
  <si>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</si>
  <si>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</si>
  <si>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</si>
  <si>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</si>
  <si>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</si>
  <si>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</si>
  <si>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</si>
  <si>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</si>
  <si>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</si>
  <si>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</si>
  <si>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</si>
  <si>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</si>
  <si>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</si>
  <si>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</si>
  <si>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</si>
  <si>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</si>
  <si>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</si>
  <si>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</si>
  <si>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</si>
  <si>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</si>
  <si>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</si>
  <si>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</si>
  <si>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</si>
  <si>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</si>
  <si>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</si>
  <si>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</si>
  <si>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</si>
  <si>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</si>
  <si>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</si>
  <si>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</si>
  <si>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</si>
  <si>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</si>
  <si>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</si>
  <si>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</si>
  <si>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</si>
  <si>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</si>
  <si>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</si>
  <si>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</si>
  <si>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</si>
  <si>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</si>
  <si>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</si>
  <si>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</si>
  <si>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</si>
  <si>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</si>
  <si>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</si>
  <si>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</si>
  <si>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</si>
  <si>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</si>
  <si>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</si>
  <si>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</si>
  <si>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</si>
  <si>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</si>
  <si>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</si>
  <si>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</si>
  <si>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</si>
  <si>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</si>
  <si>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</si>
  <si>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</si>
  <si>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</si>
  <si>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</si>
  <si>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</si>
  <si>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</si>
  <si>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</si>
  <si>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</si>
  <si>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</si>
  <si>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</si>
  <si>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</si>
  <si>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</si>
  <si>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</si>
  <si>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</si>
  <si>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</si>
  <si>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</si>
  <si>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</si>
  <si>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</si>
  <si>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</si>
  <si>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</si>
  <si>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</si>
  <si>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</si>
  <si>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</si>
  <si>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</si>
  <si>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</si>
  <si>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</si>
  <si>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</si>
  <si>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</si>
  <si>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</si>
  <si>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</si>
  <si>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</si>
  <si>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</si>
  <si>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</si>
  <si>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</si>
  <si>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</si>
  <si>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</si>
  <si>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</si>
  <si>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</si>
  <si>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</si>
  <si>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</si>
  <si>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</si>
  <si>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</si>
  <si>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</si>
  <si>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</si>
  <si>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</si>
  <si>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</si>
  <si>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</si>
  <si>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</si>
  <si>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</si>
  <si>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</si>
  <si>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</si>
  <si>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</si>
  <si>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</si>
  <si>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</si>
  <si>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</si>
  <si>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</si>
  <si>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</si>
  <si>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</si>
  <si>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</si>
  <si>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</si>
  <si>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</si>
  <si>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</si>
  <si>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</si>
  <si>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</si>
  <si>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</si>
  <si>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</si>
  <si>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</si>
  <si>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</si>
  <si>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</si>
  <si>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</si>
  <si>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</si>
  <si>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</si>
  <si>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</si>
  <si>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</si>
  <si>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</si>
  <si>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</si>
  <si>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</si>
  <si>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</si>
  <si>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</si>
  <si>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</si>
  <si>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</si>
  <si>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</si>
  <si>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</si>
  <si>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</si>
  <si>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</si>
  <si>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</si>
  <si>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</si>
  <si>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</si>
  <si>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</si>
  <si>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</si>
  <si>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</si>
  <si>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</si>
  <si>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</si>
  <si>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</si>
  <si>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</si>
  <si>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</si>
  <si>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</si>
  <si>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</si>
  <si>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</si>
  <si>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</si>
  <si>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</si>
  <si>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</si>
  <si>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</si>
  <si>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</si>
  <si>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</si>
  <si>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</si>
  <si>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</si>
  <si>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</si>
  <si>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</si>
  <si>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</si>
  <si>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</si>
  <si>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</si>
  <si>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</si>
  <si>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</si>
  <si>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</si>
  <si>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</si>
  <si>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</si>
  <si>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</si>
  <si>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</si>
  <si>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</si>
  <si>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</si>
  <si>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</si>
  <si>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</si>
  <si>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</si>
  <si>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</si>
  <si>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</si>
  <si>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</si>
  <si>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</si>
  <si>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</si>
  <si>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</si>
  <si>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</si>
  <si>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</si>
  <si>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</si>
  <si>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</si>
  <si>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</si>
  <si>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</si>
  <si>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</si>
  <si>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</si>
  <si>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</si>
  <si>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</si>
  <si>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</si>
  <si>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</si>
  <si>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</si>
  <si>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</si>
  <si>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</si>
  <si>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</si>
  <si>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</si>
  <si>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</si>
  <si>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</si>
  <si>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</si>
  <si>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</si>
  <si>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</si>
  <si>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</si>
  <si>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</si>
  <si>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</si>
  <si>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</si>
  <si>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</si>
  <si>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</si>
  <si>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</si>
  <si>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</si>
  <si>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</si>
  <si>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</si>
  <si>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</si>
  <si>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</si>
  <si>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</si>
  <si>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</si>
  <si>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</si>
  <si>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</si>
  <si>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</si>
  <si>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</si>
  <si>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</si>
  <si>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</si>
  <si>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</si>
  <si>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</si>
  <si>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</si>
  <si>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</si>
  <si>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</si>
  <si>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</si>
  <si>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</si>
  <si>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</si>
  <si>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</si>
  <si>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</si>
  <si>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</si>
  <si>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</si>
  <si>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</si>
  <si>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</si>
  <si>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</si>
  <si>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</si>
  <si>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</si>
  <si>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</si>
  <si>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</si>
  <si>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</si>
  <si>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</si>
  <si>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</si>
  <si>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</si>
  <si>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</si>
  <si>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</si>
  <si>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</si>
  <si>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</si>
  <si>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</si>
  <si>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</si>
  <si>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</si>
  <si>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</si>
  <si>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</si>
  <si>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</si>
  <si>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</si>
  <si>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</si>
  <si>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</si>
  <si>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</si>
  <si>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</si>
  <si>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</si>
  <si>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</si>
  <si>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</si>
  <si>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</si>
  <si>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</si>
  <si>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</si>
  <si>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</si>
  <si>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</si>
  <si>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</si>
  <si>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</si>
  <si>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</si>
  <si>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</si>
  <si>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</si>
  <si>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</si>
  <si>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</si>
  <si>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</si>
  <si>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</si>
  <si>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</si>
  <si>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</si>
  <si>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</si>
  <si>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</si>
  <si>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</si>
  <si>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</si>
  <si>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</si>
  <si>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</si>
  <si>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</si>
  <si>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</si>
  <si>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</si>
  <si>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</si>
  <si>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</si>
  <si>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</si>
  <si>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</si>
  <si>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</si>
  <si>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</si>
  <si>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</si>
  <si>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</si>
  <si>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</si>
  <si>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</si>
  <si>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</si>
  <si>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</si>
  <si>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</si>
  <si>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</si>
  <si>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</si>
  <si>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</si>
  <si>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</si>
  <si>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</si>
  <si>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</si>
  <si>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</si>
  <si>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</si>
  <si>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</si>
  <si>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</si>
  <si>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</si>
  <si>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</si>
  <si>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</si>
  <si>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</si>
  <si>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</si>
  <si>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</si>
  <si>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</si>
  <si>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</si>
  <si>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</si>
  <si>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</si>
  <si>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</si>
  <si>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</si>
  <si>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</si>
  <si>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</si>
  <si>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</si>
  <si>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</si>
  <si>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</si>
  <si>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</si>
  <si>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</si>
  <si>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</si>
  <si>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</si>
  <si>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</si>
  <si>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</si>
  <si>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</si>
  <si>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</si>
  <si>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</si>
  <si>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</si>
  <si>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</si>
  <si>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</si>
  <si>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</si>
  <si>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</si>
  <si>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</si>
  <si>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</si>
  <si>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</si>
  <si>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</si>
  <si>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</si>
  <si>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</si>
  <si>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</si>
  <si>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</si>
  <si>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</si>
  <si>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</si>
  <si>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</si>
  <si>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</si>
  <si>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</si>
  <si>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</si>
  <si>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</si>
  <si>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</si>
  <si>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</si>
  <si>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</si>
  <si>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</si>
  <si>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</si>
  <si>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</si>
  <si>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</si>
  <si>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</si>
  <si>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</si>
  <si>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</si>
  <si>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</si>
  <si>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</si>
  <si>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</si>
  <si>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</si>
  <si>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</si>
  <si>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</si>
  <si>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</si>
  <si>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</si>
  <si>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</si>
  <si>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</si>
  <si>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</si>
  <si>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</si>
  <si>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</si>
  <si>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</si>
  <si>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</si>
  <si>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</si>
  <si>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</si>
  <si>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</si>
  <si>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</si>
  <si>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</si>
  <si>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</si>
  <si>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</si>
  <si>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</si>
  <si>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</si>
  <si>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</si>
  <si>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</si>
  <si>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</si>
  <si>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</si>
  <si>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</si>
  <si>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</si>
  <si>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</si>
  <si>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</si>
  <si>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</si>
  <si>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</si>
  <si>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</si>
  <si>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</si>
  <si>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</si>
  <si>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</si>
  <si>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</si>
  <si>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</si>
  <si>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</si>
  <si>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</si>
  <si>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</si>
  <si>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</si>
  <si>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</si>
  <si>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</si>
  <si>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</si>
  <si>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</si>
  <si>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</si>
  <si>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</si>
  <si>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</si>
  <si>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</si>
  <si>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</si>
  <si>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</si>
  <si>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</si>
  <si>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</si>
  <si>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</si>
  <si>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</si>
  <si>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</si>
  <si>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</si>
  <si>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</si>
  <si>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</si>
  <si>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</si>
  <si>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</si>
  <si>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</si>
  <si>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</si>
  <si>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</si>
  <si>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</si>
  <si>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</si>
  <si>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</si>
  <si>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</si>
  <si>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</si>
  <si>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</si>
  <si>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</si>
  <si>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</si>
  <si>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</si>
  <si>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</si>
  <si>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</si>
  <si>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</si>
  <si>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</si>
  <si>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</si>
  <si>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</si>
  <si>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</si>
  <si>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</si>
  <si>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</si>
  <si>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</si>
  <si>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</si>
  <si>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</si>
  <si>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</si>
  <si>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</si>
  <si>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</si>
  <si>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</si>
  <si>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</si>
  <si>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</si>
  <si>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</si>
  <si>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</si>
  <si>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</si>
  <si>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</si>
  <si>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</si>
  <si>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</si>
  <si>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</si>
  <si>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</si>
  <si>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</si>
  <si>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</si>
  <si>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</si>
  <si>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</si>
  <si>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</si>
  <si>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</si>
  <si>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</si>
  <si>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</si>
  <si>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</si>
  <si>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</si>
  <si>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</si>
  <si>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</si>
  <si>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</si>
  <si>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</si>
  <si>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</si>
  <si>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</si>
  <si>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</si>
  <si>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</si>
  <si>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</si>
  <si>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</si>
  <si>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</si>
  <si>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</si>
  <si>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</si>
  <si>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</si>
  <si>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</si>
  <si>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</si>
  <si>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</si>
  <si>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</si>
  <si>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</si>
  <si>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</si>
  <si>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</si>
  <si>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</si>
  <si>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</si>
  <si>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</si>
  <si>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</si>
  <si>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</si>
  <si>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</si>
  <si>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</si>
  <si>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</si>
  <si>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</si>
  <si>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</si>
  <si>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</si>
  <si>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</si>
  <si>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</si>
  <si>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</si>
  <si>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</si>
  <si>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</si>
  <si>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</si>
  <si>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</si>
  <si>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</si>
  <si>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</si>
  <si>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</si>
  <si>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</si>
  <si>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</si>
  <si>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</si>
  <si>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</si>
  <si>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</si>
  <si>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</si>
  <si>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</si>
  <si>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</si>
  <si>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</si>
  <si>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</si>
  <si>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</si>
  <si>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</si>
  <si>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</si>
  <si>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</si>
  <si>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</si>
  <si>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</si>
  <si>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</si>
  <si>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</si>
  <si>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</si>
  <si>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</si>
  <si>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</si>
  <si>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</si>
  <si>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</si>
  <si>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</si>
  <si>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</si>
  <si>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</si>
  <si>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</si>
  <si>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</si>
  <si>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</si>
  <si>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</si>
  <si>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</si>
  <si>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</si>
  <si>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</si>
  <si>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</si>
  <si>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</si>
  <si>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</si>
  <si>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</si>
  <si>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</si>
  <si>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</si>
  <si>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</si>
  <si>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</si>
  <si>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</si>
  <si>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</si>
  <si>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</si>
  <si>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</si>
  <si>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</si>
  <si>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</si>
  <si>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</si>
  <si>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</si>
  <si>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</si>
  <si>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</si>
  <si>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</si>
  <si>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</si>
  <si>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</si>
  <si>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</si>
  <si>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</si>
  <si>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</si>
  <si>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</si>
  <si>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</si>
  <si>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</si>
  <si>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</si>
  <si>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</si>
  <si>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</si>
  <si>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</si>
  <si>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</si>
  <si>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</si>
  <si>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</si>
  <si>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</si>
  <si>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</si>
  <si>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</si>
  <si>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</si>
  <si>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</si>
  <si>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</si>
  <si>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</si>
  <si>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</si>
  <si>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</si>
  <si>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</si>
  <si>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</si>
  <si>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</si>
  <si>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</si>
  <si>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</si>
  <si>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</si>
  <si>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</si>
  <si>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</si>
  <si>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</si>
  <si>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</si>
  <si>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</si>
  <si>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</si>
  <si>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</si>
  <si>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</si>
  <si>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</si>
  <si>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</si>
  <si>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</si>
  <si>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</si>
  <si>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</si>
  <si>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</si>
  <si>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</si>
  <si>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</si>
  <si>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</si>
  <si>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</si>
  <si>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</si>
  <si>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</si>
  <si>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</si>
  <si>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</si>
  <si>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</si>
  <si>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</si>
  <si>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</si>
  <si>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</si>
  <si>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</si>
  <si>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</si>
  <si>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</si>
  <si>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</si>
  <si>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</si>
  <si>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</si>
  <si>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</si>
  <si>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</si>
  <si>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</si>
  <si>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</si>
  <si>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</si>
  <si>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</si>
  <si>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</si>
  <si>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</si>
  <si>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</si>
  <si>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</si>
  <si>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</si>
  <si>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</si>
  <si>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</si>
  <si>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</si>
  <si>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</si>
  <si>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</si>
  <si>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</si>
  <si>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</si>
  <si>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</si>
  <si>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</si>
  <si>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</si>
  <si>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</si>
  <si>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</si>
  <si>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</si>
  <si>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</si>
  <si>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</si>
  <si>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</si>
  <si>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</si>
  <si>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</si>
  <si>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</si>
  <si>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</si>
  <si>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</si>
  <si>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</si>
  <si>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</si>
  <si>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</si>
  <si>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</si>
  <si>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</si>
  <si>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</si>
  <si>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</si>
  <si>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</si>
  <si>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</si>
  <si>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</si>
  <si>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</si>
  <si>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</si>
  <si>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</si>
  <si>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</si>
  <si>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</si>
  <si>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</si>
  <si>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</si>
  <si>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</si>
  <si>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</si>
  <si>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</si>
  <si>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</si>
  <si>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</si>
  <si>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</si>
  <si>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</si>
  <si>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</si>
  <si>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</si>
  <si>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</si>
  <si>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</si>
  <si>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</si>
  <si>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</si>
  <si>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</si>
  <si>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</si>
  <si>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</si>
  <si>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</si>
  <si>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</si>
  <si>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</si>
  <si>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</si>
  <si>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</si>
  <si>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</si>
  <si>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</si>
  <si>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</si>
  <si>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</si>
  <si>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</si>
  <si>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</si>
  <si>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</si>
  <si>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</si>
  <si>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</si>
  <si>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</si>
  <si>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</si>
  <si>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</si>
  <si>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</si>
  <si>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</si>
  <si>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</si>
  <si>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</si>
  <si>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</si>
  <si>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</si>
  <si>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</si>
  <si>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</si>
  <si>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</si>
  <si>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</si>
  <si>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</si>
  <si>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</si>
  <si>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</si>
  <si>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</si>
  <si>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</si>
  <si>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</si>
  <si>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</si>
  <si>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</si>
  <si>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</si>
  <si>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</si>
  <si>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</si>
  <si>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</si>
  <si>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</si>
  <si>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</si>
  <si>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</si>
  <si>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</si>
  <si>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</si>
  <si>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</si>
  <si>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</si>
  <si>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</si>
  <si>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</si>
  <si>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</si>
  <si>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</si>
  <si>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</si>
  <si>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</si>
  <si>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</si>
  <si>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</si>
  <si>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</si>
  <si>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</si>
  <si>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</si>
  <si>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</si>
  <si>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</si>
  <si>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</si>
  <si>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</si>
  <si>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</si>
  <si>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</si>
  <si>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</si>
  <si>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</si>
  <si>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</si>
  <si>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</si>
  <si>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</si>
  <si>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</si>
  <si>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</si>
  <si>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</si>
  <si>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</si>
  <si>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</si>
  <si>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</si>
  <si>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</si>
  <si>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</si>
  <si>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</si>
  <si>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</si>
  <si>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</si>
  <si>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</si>
  <si>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</si>
  <si>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</si>
  <si>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</si>
  <si>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</si>
  <si>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</si>
  <si>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</si>
  <si>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</si>
  <si>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</si>
  <si>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</si>
  <si>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</si>
  <si>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</si>
  <si>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</si>
  <si>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</si>
  <si>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</si>
  <si>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</si>
  <si>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</si>
  <si>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</si>
  <si>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</si>
  <si>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</si>
  <si>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</si>
  <si>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</si>
  <si>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</si>
  <si>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</si>
  <si>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</si>
  <si>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</si>
  <si>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</si>
  <si>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</si>
  <si>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</si>
  <si>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</si>
  <si>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</si>
  <si>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</si>
  <si>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</si>
  <si>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</si>
  <si>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</si>
  <si>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</si>
  <si>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</si>
  <si>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</si>
  <si>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</si>
  <si>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</si>
  <si>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</si>
  <si>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</si>
  <si>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</si>
  <si>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</si>
  <si>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</si>
  <si>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</si>
  <si>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</si>
  <si>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</si>
  <si>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</si>
  <si>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</si>
  <si>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</si>
  <si>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</si>
  <si>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</si>
  <si>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</si>
  <si>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</si>
  <si>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</si>
  <si>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</si>
  <si>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</si>
  <si>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</si>
  <si>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</si>
  <si>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</si>
  <si>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</si>
  <si>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</si>
  <si>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</si>
  <si>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</si>
  <si>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</si>
  <si>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</si>
  <si>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</si>
  <si>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</si>
  <si>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</si>
  <si>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</si>
  <si>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</si>
  <si>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</si>
  <si>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</si>
  <si>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</si>
  <si>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</si>
  <si>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</si>
  <si>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</si>
  <si>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</si>
  <si>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</si>
  <si>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</si>
  <si>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</si>
  <si>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</si>
  <si>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</si>
  <si>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</si>
  <si>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</si>
  <si>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</si>
  <si>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</si>
  <si>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</si>
  <si>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</si>
  <si>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</si>
  <si>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</si>
  <si>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</si>
  <si>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</si>
  <si>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</si>
  <si>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</si>
  <si>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</si>
  <si>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</si>
  <si>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</si>
  <si>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</si>
  <si>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</si>
  <si>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</si>
  <si>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</si>
  <si>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</si>
  <si>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</si>
  <si>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</si>
  <si>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</si>
  <si>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</si>
  <si>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</si>
  <si>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</si>
  <si>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</si>
  <si>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</si>
  <si>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</si>
  <si>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</si>
  <si>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</si>
  <si>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</si>
  <si>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</si>
  <si>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</si>
  <si>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</si>
  <si>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</si>
  <si>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</si>
  <si>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</si>
  <si>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</si>
  <si>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</si>
  <si>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</si>
  <si>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</si>
  <si>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</si>
  <si>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</si>
  <si>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</si>
  <si>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</si>
  <si>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</si>
  <si>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</si>
  <si>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</si>
  <si>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</si>
  <si>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</si>
  <si>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</si>
  <si>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</si>
  <si>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</si>
  <si>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</si>
  <si>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</si>
  <si>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</si>
  <si>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</si>
  <si>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</si>
  <si>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</si>
  <si>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</si>
  <si>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</si>
  <si>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</si>
  <si>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</si>
  <si>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</si>
  <si>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</si>
  <si>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</si>
  <si>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</si>
  <si>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</si>
  <si>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</si>
  <si>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</si>
  <si>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</si>
  <si>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</si>
  <si>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</si>
  <si>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</si>
  <si>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</si>
  <si>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</si>
  <si>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</si>
  <si>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</si>
  <si>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</si>
  <si>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</si>
  <si>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</si>
  <si>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</si>
  <si>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</si>
  <si>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</si>
  <si>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</si>
  <si>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</si>
  <si>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</si>
  <si>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</si>
  <si>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</si>
  <si>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</si>
  <si>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</si>
  <si>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</si>
  <si>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</si>
  <si>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</si>
  <si>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</si>
  <si>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</si>
  <si>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</si>
  <si>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</si>
  <si>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</si>
  <si>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</si>
  <si>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</si>
  <si>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</si>
  <si>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</si>
  <si>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</si>
  <si>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</si>
  <si>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</si>
  <si>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</si>
  <si>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</si>
  <si>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</si>
  <si>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</si>
  <si>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</si>
  <si>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</si>
  <si>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</si>
  <si>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</si>
  <si>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</si>
  <si>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</si>
  <si>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</si>
  <si>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</si>
  <si>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</si>
  <si>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</si>
  <si>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</si>
  <si>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</si>
  <si>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</si>
  <si>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</si>
  <si>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</si>
  <si>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</si>
  <si>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</si>
  <si>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</si>
  <si>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</si>
  <si>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</si>
  <si>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</si>
  <si>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</si>
  <si>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</si>
  <si>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</si>
  <si>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</si>
  <si>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</si>
  <si>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</si>
  <si>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</si>
  <si>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</si>
  <si>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</si>
  <si>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</si>
  <si>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</si>
  <si>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</si>
  <si>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</si>
  <si>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</si>
  <si>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</si>
  <si>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</si>
  <si>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</si>
  <si>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</si>
  <si>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</si>
  <si>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</si>
  <si>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</si>
  <si>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</si>
  <si>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</si>
  <si>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</si>
  <si>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</si>
  <si>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</si>
  <si>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</si>
  <si>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</si>
  <si>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</si>
  <si>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</si>
  <si>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</si>
  <si>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</si>
  <si>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</si>
  <si>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</si>
  <si>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</si>
  <si>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</si>
  <si>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</si>
  <si>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</si>
  <si>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</si>
  <si>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</si>
  <si>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</si>
  <si>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</si>
  <si>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</si>
  <si>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</si>
  <si>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</si>
  <si>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</si>
  <si>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</si>
  <si>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</si>
  <si>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</si>
  <si>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</si>
  <si>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</si>
  <si>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</si>
  <si>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</si>
  <si>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</si>
  <si>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</si>
  <si>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</si>
  <si>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</si>
  <si>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</si>
  <si>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</si>
  <si>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</si>
  <si>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</si>
  <si>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</si>
  <si>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</si>
  <si>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</si>
  <si>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</si>
  <si>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</si>
  <si>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</si>
  <si>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</si>
  <si>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</si>
  <si>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</si>
  <si>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</si>
  <si>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</si>
  <si>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</si>
  <si>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</si>
  <si>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</si>
  <si>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</si>
  <si>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</si>
  <si>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</si>
  <si>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</si>
  <si>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</si>
  <si>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</si>
  <si>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</si>
  <si>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</si>
  <si>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</si>
  <si>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</si>
  <si>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</si>
  <si>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</si>
  <si>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</si>
  <si>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</si>
  <si>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</si>
  <si>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</si>
  <si>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</si>
  <si>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</si>
  <si>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</si>
  <si>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</si>
  <si>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</si>
  <si>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</si>
  <si>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</si>
  <si>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</si>
  <si>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</si>
  <si>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</si>
  <si>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</si>
  <si>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</si>
  <si>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</si>
  <si>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</si>
  <si>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</si>
  <si>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</si>
  <si>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</si>
  <si>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</si>
  <si>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</si>
  <si>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</si>
  <si>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</si>
  <si>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</si>
  <si>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</si>
  <si>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</si>
  <si>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</si>
  <si>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</si>
  <si>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</si>
  <si>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</si>
  <si>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</si>
  <si>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</si>
  <si>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</si>
  <si>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</si>
  <si>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</si>
  <si>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</si>
  <si>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</si>
  <si>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</si>
  <si>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</si>
  <si>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</si>
  <si>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</si>
  <si>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</si>
  <si>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</si>
  <si>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</si>
  <si>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</si>
  <si>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</si>
  <si>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</si>
  <si>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</si>
  <si>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</si>
  <si>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</si>
  <si>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</si>
  <si>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</si>
  <si>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</si>
  <si>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</si>
  <si>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</si>
  <si>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</si>
  <si>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</si>
  <si>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</si>
  <si>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</si>
  <si>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</si>
  <si>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</si>
  <si>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</si>
  <si>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</si>
  <si>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</si>
  <si>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</si>
  <si>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</si>
  <si>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</si>
  <si>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</si>
  <si>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</si>
  <si>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</si>
  <si>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</si>
  <si>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</si>
  <si>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</si>
  <si>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</si>
  <si>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</si>
  <si>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</si>
  <si>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</si>
  <si>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</si>
  <si>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</si>
  <si>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</si>
  <si>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</si>
  <si>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</si>
  <si>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</si>
  <si>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</si>
  <si>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</si>
  <si>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</si>
  <si>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</si>
  <si>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</si>
  <si>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</si>
  <si>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</si>
  <si>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</si>
  <si>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</si>
  <si>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</si>
  <si>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</si>
  <si>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</si>
  <si>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</si>
  <si>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</si>
  <si>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</si>
  <si>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</si>
  <si>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</si>
  <si>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</si>
  <si>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</si>
  <si>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</si>
  <si>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</si>
  <si>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</si>
  <si>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</si>
  <si>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</si>
  <si>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</si>
  <si>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</si>
  <si>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</si>
  <si>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</si>
  <si>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</si>
  <si>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</si>
  <si>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</si>
  <si>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</si>
  <si>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</si>
  <si>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</si>
  <si>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</si>
  <si>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</si>
  <si>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</si>
  <si>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</si>
  <si>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</si>
  <si>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</si>
  <si>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</si>
  <si>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</si>
  <si>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</si>
  <si>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</si>
  <si>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</si>
  <si>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</si>
  <si>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</si>
  <si>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</si>
  <si>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</si>
  <si>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</si>
  <si>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</si>
  <si>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</si>
  <si>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</si>
  <si>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</si>
  <si>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</si>
  <si>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</si>
  <si>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</si>
  <si>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</si>
  <si>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</si>
  <si>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</si>
  <si>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</si>
  <si>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</si>
  <si>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</si>
  <si>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</si>
  <si>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</si>
  <si>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</si>
  <si>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</si>
  <si>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</si>
  <si>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</si>
  <si>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</si>
  <si>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</si>
  <si>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</si>
  <si>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</si>
  <si>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</si>
  <si>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</si>
  <si>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</si>
  <si>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</si>
  <si>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</si>
  <si>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</si>
  <si>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</si>
  <si>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</si>
  <si>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</si>
  <si>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</si>
  <si>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</si>
  <si>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</si>
  <si>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</si>
  <si>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</si>
  <si>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</si>
  <si>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</si>
  <si>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</si>
  <si>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</si>
  <si>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</si>
  <si>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</si>
  <si>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</si>
  <si>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</si>
  <si>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</si>
  <si>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</si>
  <si>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</si>
  <si>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</si>
  <si>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</si>
  <si>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</si>
  <si>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</si>
  <si>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</si>
  <si>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</si>
  <si>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</si>
  <si>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</si>
  <si>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</si>
  <si>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</si>
  <si>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</si>
  <si>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</si>
  <si>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</si>
  <si>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</si>
  <si>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</si>
  <si>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</si>
  <si>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</si>
  <si>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</si>
  <si>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</si>
  <si>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</si>
  <si>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</si>
  <si>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</si>
  <si>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</si>
  <si>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</si>
  <si>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</si>
  <si>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</si>
  <si>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</si>
  <si>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</si>
  <si>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</si>
  <si>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</si>
  <si>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</si>
  <si>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</si>
  <si>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</si>
  <si>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</si>
  <si>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</si>
  <si>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</si>
  <si>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</si>
  <si>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</si>
  <si>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</si>
  <si>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</si>
  <si>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</si>
  <si>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</si>
  <si>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</si>
  <si>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</si>
  <si>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</si>
  <si>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</si>
  <si>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</si>
  <si>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</si>
  <si>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</si>
  <si>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</si>
  <si>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</si>
  <si>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</si>
  <si>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</si>
  <si>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</si>
  <si>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</si>
  <si>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</si>
  <si>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</si>
  <si>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</si>
  <si>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</si>
  <si>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</si>
  <si>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</si>
  <si>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</si>
  <si>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</si>
  <si>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</si>
  <si>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</si>
  <si>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</si>
  <si>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</si>
  <si>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</si>
  <si>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</si>
  <si>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</si>
  <si>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</si>
  <si>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</si>
  <si>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</si>
  <si>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</si>
  <si>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</si>
  <si>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</si>
  <si>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</si>
  <si>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</si>
  <si>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</si>
  <si>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</si>
  <si>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</si>
  <si>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</si>
  <si>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</si>
  <si>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</si>
  <si>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</si>
  <si>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</si>
  <si>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</si>
  <si>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</si>
  <si>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</si>
  <si>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</si>
  <si>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</si>
  <si>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</si>
  <si>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</si>
  <si>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</si>
  <si>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</si>
  <si>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</si>
  <si>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</si>
  <si>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</si>
  <si>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</si>
  <si>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</si>
  <si>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</si>
  <si>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</si>
  <si>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</si>
  <si>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</si>
  <si>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</si>
  <si>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</si>
  <si>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</si>
  <si>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</si>
  <si>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</si>
  <si>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</si>
  <si>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</si>
  <si>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</si>
  <si>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</si>
  <si>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</si>
  <si>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</si>
  <si>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</si>
  <si>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</si>
  <si>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</si>
  <si>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</si>
  <si>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</si>
  <si>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</si>
  <si>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</si>
  <si>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</si>
  <si>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</si>
  <si>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</si>
  <si>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</si>
  <si>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</si>
  <si>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</si>
  <si>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</si>
  <si>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</si>
  <si>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</si>
  <si>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</si>
  <si>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</si>
  <si>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</si>
  <si>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</si>
  <si>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</si>
  <si>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</si>
  <si>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</si>
  <si>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</si>
  <si>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</si>
  <si>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</si>
  <si>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</si>
  <si>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</si>
  <si>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</si>
  <si>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</si>
  <si>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</si>
  <si>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</si>
  <si>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</si>
  <si>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</si>
  <si>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</si>
  <si>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</si>
  <si>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</si>
  <si>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</si>
  <si>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</si>
  <si>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</si>
  <si>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</si>
  <si>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</si>
  <si>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</si>
  <si>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</si>
  <si>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</si>
  <si>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</si>
  <si>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</si>
  <si>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</si>
  <si>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</si>
  <si>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</si>
  <si>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</si>
  <si>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</si>
  <si>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</si>
  <si>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</si>
  <si>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</si>
  <si>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</si>
  <si>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</si>
  <si>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</si>
  <si>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</si>
  <si>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</si>
  <si>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</si>
  <si>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</si>
  <si>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</si>
  <si>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</si>
  <si>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</si>
  <si>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</si>
  <si>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</si>
  <si>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</si>
  <si>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</si>
  <si>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</si>
  <si>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</si>
  <si>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</si>
  <si>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</si>
  <si>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</si>
  <si>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</si>
  <si>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</si>
  <si>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</si>
  <si>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</si>
  <si>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</si>
  <si>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</si>
  <si>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</si>
  <si>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</si>
  <si>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</si>
  <si>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</si>
  <si>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</si>
  <si>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</si>
  <si>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</si>
  <si>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</si>
  <si>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</si>
  <si>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</si>
  <si>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</si>
  <si>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</si>
  <si>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</si>
  <si>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</si>
  <si>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</si>
  <si>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</si>
  <si>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</si>
  <si>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</si>
  <si>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</si>
  <si>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</si>
  <si>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</si>
  <si>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</si>
  <si>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</si>
  <si>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</si>
  <si>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</si>
  <si>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</si>
  <si>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</si>
  <si>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</si>
  <si>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</si>
  <si>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</si>
  <si>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</si>
  <si>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</si>
  <si>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</si>
  <si>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</si>
  <si>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</si>
  <si>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</si>
  <si>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</si>
  <si>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</si>
  <si>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</si>
  <si>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</si>
  <si>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</si>
  <si>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</si>
  <si>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</si>
  <si>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</si>
  <si>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</si>
  <si>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</si>
  <si>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</si>
  <si>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</si>
  <si>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</si>
  <si>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</si>
  <si>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</si>
  <si>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</si>
  <si>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</si>
  <si>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</si>
  <si>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</si>
  <si>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</si>
  <si>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</si>
  <si>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</si>
  <si>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</si>
  <si>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</si>
  <si>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</si>
  <si>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</si>
  <si>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</si>
  <si>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</si>
  <si>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</si>
  <si>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</si>
  <si>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</si>
  <si>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</si>
  <si>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</si>
  <si>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</si>
  <si>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</si>
  <si>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</si>
  <si>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</si>
  <si>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</si>
  <si>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</si>
  <si>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</si>
  <si>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</si>
  <si>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</si>
  <si>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</si>
  <si>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</si>
  <si>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</si>
  <si>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</si>
  <si>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</si>
  <si>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</si>
  <si>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</si>
  <si>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</si>
  <si>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</si>
  <si>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</si>
  <si>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</si>
  <si>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</si>
  <si>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</si>
  <si>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</si>
  <si>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</si>
  <si>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</si>
  <si>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</si>
  <si>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</si>
  <si>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</si>
  <si>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</si>
  <si>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</si>
  <si>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</si>
  <si>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</si>
  <si>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</si>
  <si>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</si>
  <si>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</si>
  <si>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</si>
  <si>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</si>
  <si>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</si>
  <si>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</si>
  <si>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</si>
  <si>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</si>
  <si>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</si>
  <si>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</si>
  <si>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</si>
  <si>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</si>
  <si>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</si>
  <si>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</si>
  <si>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</si>
  <si>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</si>
  <si>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</si>
  <si>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</si>
  <si>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</si>
  <si>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</si>
  <si>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</si>
  <si>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</si>
  <si>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</si>
  <si>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</si>
  <si>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</si>
  <si>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</si>
  <si>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</si>
  <si>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</si>
  <si>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</si>
  <si>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</si>
  <si>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</si>
  <si>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</si>
  <si>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</si>
  <si>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</si>
  <si>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</si>
  <si>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</si>
  <si>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</si>
  <si>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</si>
  <si>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</si>
  <si>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</si>
  <si>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</si>
  <si>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</si>
  <si>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</si>
  <si>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</si>
  <si>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</si>
  <si>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</si>
  <si>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</si>
  <si>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</si>
  <si>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</si>
  <si>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</si>
  <si>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</si>
  <si>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</si>
  <si>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</si>
  <si>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</si>
  <si>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</si>
  <si>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</si>
  <si>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</si>
  <si>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</si>
  <si>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</si>
  <si>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</si>
  <si>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</si>
  <si>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</si>
  <si>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</si>
  <si>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</si>
  <si>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</si>
  <si>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</si>
  <si>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</si>
  <si>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</si>
  <si>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</si>
  <si>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</si>
  <si>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</si>
  <si>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</si>
  <si>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</si>
  <si>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</si>
  <si>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</si>
  <si>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</si>
  <si>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</si>
  <si>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</si>
  <si>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</si>
  <si>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</si>
  <si>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</si>
  <si>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</si>
  <si>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</si>
  <si>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</si>
  <si>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</si>
  <si>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</si>
  <si>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</si>
  <si>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</si>
  <si>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</si>
  <si>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</si>
  <si>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</si>
  <si>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</si>
  <si>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</si>
  <si>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</si>
  <si>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</si>
  <si>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</si>
  <si>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</si>
  <si>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</si>
  <si>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</si>
  <si>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</si>
  <si>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</si>
  <si>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</si>
  <si>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</si>
  <si>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</si>
  <si>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</si>
  <si>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</si>
  <si>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</si>
  <si>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</si>
  <si>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</si>
  <si>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</si>
  <si>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</si>
  <si>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</si>
  <si>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</si>
  <si>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</si>
  <si>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</si>
  <si>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</si>
  <si>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</si>
  <si>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</si>
  <si>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</si>
  <si>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</si>
  <si>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</si>
  <si>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</si>
  <si>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</si>
  <si>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</si>
  <si>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</si>
  <si>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</si>
  <si>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</si>
  <si>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</si>
  <si>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</si>
  <si>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</si>
  <si>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</si>
  <si>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</si>
  <si>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</si>
  <si>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</si>
  <si>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</si>
  <si>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</si>
  <si>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</si>
  <si>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</si>
  <si>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</si>
  <si>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</si>
  <si>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</si>
  <si>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</si>
  <si>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</si>
  <si>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</si>
  <si>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</si>
  <si>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</si>
  <si>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</si>
  <si>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</si>
  <si>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</si>
  <si>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</si>
  <si>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</si>
  <si>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</si>
  <si>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</si>
  <si>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</si>
  <si>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</si>
  <si>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</si>
  <si>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</si>
  <si>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</si>
  <si>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</si>
  <si>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</si>
  <si>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</si>
  <si>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</si>
  <si>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</si>
  <si>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</si>
  <si>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</si>
  <si>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</si>
  <si>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</si>
  <si>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</si>
  <si>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</si>
  <si>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</si>
  <si>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</si>
  <si>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</si>
  <si>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</si>
  <si>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</si>
  <si>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</si>
  <si>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</si>
  <si>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</si>
  <si>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</si>
  <si>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</si>
  <si>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</si>
  <si>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</si>
  <si>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</si>
  <si>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</si>
  <si>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</si>
  <si>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</si>
  <si>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</si>
  <si>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</si>
  <si>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</si>
  <si>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</si>
  <si>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</si>
  <si>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</si>
  <si>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</si>
  <si>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</si>
  <si>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</si>
  <si>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</si>
  <si>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</si>
  <si>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</si>
  <si>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</si>
  <si>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</si>
  <si>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</si>
  <si>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</si>
  <si>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</si>
  <si>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</si>
  <si>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</si>
  <si>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</si>
  <si>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</si>
  <si>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</si>
  <si>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</si>
  <si>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</si>
  <si>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</si>
  <si>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</si>
  <si>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</si>
  <si>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</si>
  <si>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</si>
  <si>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</si>
  <si>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</si>
  <si>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</si>
  <si>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</si>
  <si>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</si>
  <si>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</si>
  <si>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</si>
  <si>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</si>
  <si>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</si>
  <si>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</si>
  <si>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</si>
  <si>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</si>
  <si>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</si>
  <si>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</si>
  <si>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</si>
  <si>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</si>
  <si>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</si>
  <si>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</si>
  <si>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</si>
  <si>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</si>
  <si>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</si>
  <si>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</si>
  <si>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</si>
  <si>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</si>
  <si>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</si>
  <si>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</si>
  <si>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</si>
  <si>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</si>
  <si>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</si>
  <si>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</si>
  <si>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</si>
  <si>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</si>
  <si>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</si>
  <si>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</si>
  <si>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</si>
  <si>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</si>
  <si>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</si>
  <si>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</si>
  <si>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</si>
  <si>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</si>
  <si>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</si>
  <si>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</si>
  <si>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</si>
  <si>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</si>
  <si>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</si>
  <si>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</si>
  <si>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</si>
  <si>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</si>
  <si>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</si>
  <si>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</si>
  <si>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</si>
  <si>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</si>
  <si>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</si>
  <si>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</si>
  <si>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</si>
  <si>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</si>
  <si>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</si>
  <si>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</si>
  <si>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</si>
  <si>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</si>
  <si>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</si>
  <si>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</si>
  <si>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</si>
  <si>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</si>
  <si>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</si>
  <si>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</si>
  <si>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</si>
  <si>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</si>
  <si>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</si>
  <si>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</si>
  <si>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</si>
  <si>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</si>
  <si>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</si>
  <si>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</si>
  <si>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</si>
  <si>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</si>
  <si>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</si>
  <si>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</si>
  <si>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</si>
  <si>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</si>
  <si>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</si>
  <si>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</si>
  <si>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</si>
  <si>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</si>
  <si>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</si>
  <si>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</si>
  <si>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</si>
  <si>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</si>
  <si>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</si>
  <si>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</si>
  <si>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</si>
  <si>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</si>
  <si>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</si>
  <si>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</si>
  <si>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</si>
  <si>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</si>
  <si>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</si>
  <si>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</si>
  <si>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</si>
  <si>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</si>
  <si>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</si>
  <si>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</si>
  <si>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</si>
  <si>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</si>
  <si>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</si>
  <si>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</si>
  <si>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</si>
  <si>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</si>
  <si>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</si>
  <si>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</si>
  <si>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</si>
  <si>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</si>
  <si>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</si>
  <si>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</si>
  <si>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</si>
  <si>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</si>
  <si>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</si>
  <si>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</si>
  <si>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</si>
  <si>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</si>
  <si>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</si>
  <si>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</si>
  <si>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</si>
  <si>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</si>
  <si>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</si>
  <si>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</si>
  <si>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</si>
  <si>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</si>
  <si>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</si>
  <si>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</si>
  <si>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</si>
  <si>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</si>
  <si>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</si>
  <si>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</si>
  <si>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</si>
  <si>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</si>
  <si>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</si>
  <si>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</si>
  <si>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</si>
  <si>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</si>
  <si>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</si>
  <si>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</si>
  <si>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</si>
  <si>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</si>
  <si>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</si>
  <si>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</si>
  <si>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</si>
  <si>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</si>
  <si>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</si>
  <si>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</si>
  <si>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</si>
  <si>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</si>
  <si>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</si>
  <si>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</si>
  <si>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</si>
  <si>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</si>
  <si>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</si>
  <si>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</si>
  <si>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</si>
  <si>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</si>
  <si>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</si>
  <si>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</si>
  <si>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</si>
  <si>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</si>
  <si>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</si>
  <si>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</si>
  <si>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</si>
  <si>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</si>
  <si>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</si>
  <si>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</si>
  <si>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</si>
  <si>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</si>
  <si>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</si>
  <si>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</si>
  <si>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</si>
  <si>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</si>
  <si>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</si>
  <si>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</si>
  <si>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</si>
  <si>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</si>
  <si>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</si>
  <si>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</si>
  <si>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</si>
  <si>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</si>
  <si>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</si>
  <si>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</si>
  <si>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</si>
  <si>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</si>
  <si>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</si>
  <si>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</si>
  <si>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</si>
  <si>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</si>
  <si>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</si>
  <si>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</si>
  <si>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</si>
  <si>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</si>
  <si>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</si>
  <si>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</si>
  <si>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</si>
  <si>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</si>
  <si>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</si>
  <si>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</si>
  <si>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</si>
  <si>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</si>
  <si>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</si>
  <si>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</si>
  <si>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</si>
  <si>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</si>
  <si>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</si>
  <si>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</si>
  <si>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</si>
  <si>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</si>
  <si>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</si>
  <si>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</si>
  <si>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</si>
  <si>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</si>
  <si>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</si>
  <si>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</si>
  <si>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</si>
  <si>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</si>
  <si>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</si>
  <si>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</si>
  <si>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</si>
  <si>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</si>
  <si>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</si>
  <si>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</si>
  <si>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</si>
  <si>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</si>
  <si>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</si>
  <si>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</si>
  <si>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</si>
  <si>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</si>
  <si>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</si>
  <si>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</si>
  <si>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</si>
  <si>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</si>
  <si>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</si>
  <si>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</si>
  <si>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</si>
  <si>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</si>
  <si>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</si>
  <si>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</si>
  <si>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</si>
  <si>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</si>
  <si>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</si>
  <si>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</si>
  <si>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</si>
  <si>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</si>
  <si>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</si>
  <si>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</si>
  <si>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</si>
  <si>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</si>
  <si>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</si>
  <si>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</si>
  <si>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</si>
  <si>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</si>
  <si>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</si>
  <si>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</si>
  <si>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</si>
  <si>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</si>
  <si>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</si>
  <si>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</si>
  <si>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</si>
  <si>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</si>
  <si>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</si>
  <si>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</si>
  <si>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</si>
  <si>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</si>
  <si>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</si>
  <si>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</si>
  <si>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</si>
  <si>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</si>
  <si>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</si>
  <si>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</si>
  <si>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</si>
  <si>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</si>
  <si>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</si>
  <si>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</si>
  <si>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</si>
  <si>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</si>
  <si>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</si>
  <si>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</si>
  <si>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</si>
  <si>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</si>
  <si>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</si>
  <si>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</si>
  <si>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</si>
  <si>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</si>
  <si>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</si>
  <si>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</si>
  <si>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</si>
  <si>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</si>
  <si>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</si>
  <si>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</si>
  <si>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</si>
  <si>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</si>
  <si>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</si>
  <si>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</si>
  <si>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</si>
  <si>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</si>
  <si>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</si>
  <si>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</si>
  <si>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</si>
  <si>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</si>
  <si>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</si>
  <si>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</si>
  <si>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</si>
  <si>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</si>
  <si>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</si>
  <si>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</si>
  <si>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</si>
  <si>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</si>
  <si>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</si>
  <si>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</si>
  <si>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</si>
  <si>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</si>
  <si>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</si>
  <si>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</si>
  <si>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</si>
  <si>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</si>
  <si>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</si>
  <si>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</si>
  <si>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</si>
  <si>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</si>
  <si>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</si>
  <si>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</si>
  <si>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</si>
  <si>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</si>
  <si>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</si>
  <si>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</si>
  <si>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</si>
  <si>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</si>
  <si>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</si>
  <si>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</si>
  <si>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</si>
  <si>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</si>
  <si>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</si>
  <si>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</si>
  <si>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</si>
  <si>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</si>
  <si>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</si>
  <si>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</si>
  <si>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</si>
  <si>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</si>
  <si>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</si>
  <si>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</si>
  <si>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</si>
  <si>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</si>
  <si>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</si>
  <si>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</si>
  <si>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</si>
  <si>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</si>
  <si>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</si>
  <si>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</si>
  <si>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</si>
  <si>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</si>
  <si>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</si>
  <si>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</si>
  <si>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</si>
  <si>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</si>
  <si>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</si>
  <si>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</si>
  <si>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</si>
  <si>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</si>
  <si>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</si>
  <si>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</si>
  <si>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</si>
  <si>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</si>
  <si>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</si>
  <si>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</si>
  <si>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</si>
  <si>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</si>
  <si>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</si>
  <si>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</si>
  <si>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</si>
  <si>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</si>
  <si>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</si>
  <si>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</si>
  <si>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</si>
  <si>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</si>
  <si>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</si>
  <si>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</si>
  <si>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</si>
  <si>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</si>
  <si>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</si>
  <si>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</si>
  <si>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</si>
  <si>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</si>
  <si>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</si>
  <si>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</si>
  <si>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</si>
  <si>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</si>
  <si>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</si>
  <si>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</si>
  <si>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</si>
  <si>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</si>
  <si>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</si>
  <si>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</si>
  <si>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</si>
  <si>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</si>
  <si>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</si>
  <si>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</si>
  <si>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</si>
  <si>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</si>
  <si>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</si>
  <si>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</si>
  <si>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</si>
  <si>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</si>
  <si>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</si>
  <si>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</si>
  <si>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</si>
  <si>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</si>
  <si>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</si>
  <si>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</si>
  <si>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</si>
  <si>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</si>
  <si>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</si>
  <si>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</si>
  <si>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</si>
  <si>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</si>
  <si>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</si>
  <si>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</si>
  <si>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</si>
  <si>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</si>
  <si>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</si>
  <si>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</si>
  <si>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</si>
  <si>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</si>
  <si>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</si>
  <si>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</si>
  <si>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</si>
  <si>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</si>
  <si>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</si>
  <si>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</si>
  <si>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</si>
  <si>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</si>
  <si>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</si>
  <si>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</si>
  <si>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</si>
  <si>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</si>
  <si>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</si>
  <si>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</si>
  <si>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</si>
  <si>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</si>
  <si>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</si>
  <si>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</si>
  <si>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</si>
  <si>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</si>
  <si>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</si>
  <si>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</si>
  <si>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</si>
  <si>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</si>
  <si>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</si>
  <si>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</si>
  <si>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</si>
  <si>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</si>
  <si>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</si>
  <si>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</si>
  <si>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</si>
  <si>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</si>
  <si>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</si>
  <si>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</si>
  <si>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</si>
  <si>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</si>
  <si>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</si>
  <si>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</si>
  <si>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</si>
  <si>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</si>
  <si>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</si>
  <si>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</si>
  <si>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</si>
  <si>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</si>
  <si>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</si>
  <si>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</si>
  <si>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</si>
  <si>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</si>
  <si>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</si>
  <si>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</si>
  <si>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</si>
  <si>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</si>
  <si>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</si>
  <si>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</si>
  <si>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</si>
  <si>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</si>
  <si>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</si>
  <si>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</si>
  <si>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</si>
  <si>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</si>
  <si>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</si>
  <si>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</si>
  <si>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</si>
  <si>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</si>
  <si>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</si>
  <si>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</si>
  <si>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</si>
  <si>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</si>
  <si>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</si>
  <si>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</si>
  <si>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</si>
  <si>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</si>
  <si>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</si>
  <si>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</si>
  <si>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</si>
  <si>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</si>
  <si>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</si>
  <si>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</si>
  <si>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</si>
  <si>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</si>
  <si>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</si>
  <si>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</si>
  <si>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</si>
  <si>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</si>
  <si>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</si>
  <si>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</si>
  <si>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</si>
  <si>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</si>
  <si>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</si>
  <si>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</si>
  <si>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</si>
  <si>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</si>
  <si>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</si>
  <si>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</si>
  <si>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</si>
  <si>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</si>
  <si>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</si>
  <si>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</si>
  <si>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</si>
  <si>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</si>
  <si>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</si>
  <si>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</si>
  <si>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</si>
  <si>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</si>
  <si>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</si>
  <si>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</si>
  <si>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</si>
  <si>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</si>
  <si>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</si>
  <si>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</si>
  <si>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</si>
  <si>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</si>
  <si>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</si>
  <si>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</si>
  <si>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</si>
  <si>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</si>
  <si>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</si>
  <si>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</si>
  <si>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</si>
  <si>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</si>
  <si>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</si>
  <si>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</si>
  <si>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</si>
  <si>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</si>
  <si>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</si>
  <si>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</si>
  <si>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</si>
  <si>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</si>
  <si>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</si>
  <si>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</si>
  <si>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</si>
  <si>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</si>
  <si>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</si>
  <si>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</si>
  <si>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</si>
  <si>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</si>
  <si>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</si>
  <si>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</si>
  <si>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</si>
  <si>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</si>
  <si>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</si>
  <si>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</si>
  <si>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</si>
  <si>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</si>
  <si>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</si>
  <si>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</si>
  <si>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</si>
  <si>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</si>
  <si>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</si>
  <si>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</si>
  <si>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</si>
  <si>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</si>
  <si>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</si>
  <si>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</si>
  <si>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</si>
  <si>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</si>
  <si>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</si>
  <si>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</si>
  <si>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</si>
  <si>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</si>
  <si>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</si>
  <si>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</si>
  <si>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</si>
  <si>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</si>
  <si>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</si>
  <si>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</si>
  <si>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</si>
  <si>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</si>
  <si>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</si>
  <si>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</si>
  <si>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</si>
  <si>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</si>
  <si>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</si>
  <si>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</si>
  <si>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</si>
  <si>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</si>
  <si>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</si>
  <si>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</si>
  <si>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</si>
  <si>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</si>
  <si>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</si>
  <si>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</si>
  <si>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</si>
  <si>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</si>
  <si>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</si>
  <si>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</si>
  <si>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</si>
  <si>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</si>
  <si>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</si>
  <si>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</si>
  <si>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</si>
  <si>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</si>
  <si>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</si>
  <si>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</si>
  <si>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</si>
  <si>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</si>
  <si>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</si>
  <si>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</si>
  <si>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</si>
  <si>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</si>
  <si>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</si>
  <si>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</si>
  <si>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</si>
  <si>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</si>
  <si>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</si>
  <si>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</si>
  <si>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</si>
  <si>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</si>
  <si>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</si>
  <si>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</si>
  <si>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</si>
  <si>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</si>
  <si>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</si>
  <si>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</si>
  <si>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</si>
  <si>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</si>
  <si>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</si>
  <si>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</si>
  <si>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</si>
  <si>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</si>
  <si>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</si>
  <si>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</si>
  <si>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</si>
  <si>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</si>
  <si>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</si>
  <si>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</si>
  <si>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</si>
  <si>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</si>
  <si>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</si>
  <si>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</si>
  <si>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</si>
  <si>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</si>
  <si>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</si>
  <si>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</si>
  <si>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</si>
  <si>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</si>
  <si>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</si>
  <si>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</si>
  <si>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</si>
  <si>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</si>
  <si>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</si>
  <si>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</si>
  <si>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</si>
  <si>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</si>
  <si>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</si>
  <si>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</si>
  <si>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</si>
  <si>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</si>
  <si>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</si>
  <si>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</si>
  <si>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</si>
  <si>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</si>
  <si>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</si>
  <si>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</si>
  <si>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</si>
  <si>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</si>
  <si>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</si>
  <si>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</si>
  <si>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</si>
  <si>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</si>
  <si>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</si>
  <si>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</si>
  <si>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</si>
  <si>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</si>
  <si>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</si>
  <si>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</si>
  <si>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</si>
  <si>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</si>
  <si>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</si>
  <si>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</si>
  <si>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</si>
  <si>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</si>
  <si>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</si>
  <si>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</si>
  <si>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</si>
  <si>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</si>
  <si>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</si>
  <si>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</si>
  <si>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</si>
  <si>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</si>
  <si>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</si>
  <si>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</si>
  <si>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</si>
  <si>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</si>
  <si>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</si>
  <si>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</si>
  <si>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</si>
  <si>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</si>
  <si>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</si>
  <si>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</si>
  <si>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</si>
  <si>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</si>
  <si>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</si>
  <si>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</si>
  <si>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</si>
  <si>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</si>
  <si>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</si>
  <si>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</si>
  <si>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</si>
  <si>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</si>
  <si>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</si>
  <si>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</si>
  <si>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</si>
  <si>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</si>
  <si>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</si>
  <si>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</si>
  <si>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</si>
  <si>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</si>
  <si>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</si>
  <si>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</si>
  <si>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</si>
  <si>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</si>
  <si>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</si>
  <si>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</si>
  <si>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</si>
  <si>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</si>
  <si>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</si>
  <si>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</si>
  <si>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</si>
  <si>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</si>
  <si>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</si>
  <si>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</si>
  <si>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</si>
  <si>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</si>
  <si>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</si>
  <si>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</si>
  <si>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</si>
  <si>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</si>
  <si>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</si>
  <si>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</si>
  <si>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</si>
  <si>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</si>
  <si>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</si>
  <si>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</si>
  <si>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</si>
  <si>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</si>
  <si>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</si>
  <si>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</si>
  <si>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</si>
  <si>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</si>
  <si>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</si>
  <si>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</si>
  <si>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</si>
  <si>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</si>
  <si>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</si>
  <si>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</si>
  <si>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</si>
  <si>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</si>
  <si>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</si>
  <si>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</si>
  <si>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</si>
  <si>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</si>
  <si>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</si>
  <si>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</si>
  <si>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</si>
  <si>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</si>
  <si>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</si>
  <si>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</si>
  <si>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</si>
  <si>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</si>
  <si>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</si>
  <si>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</si>
  <si>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</si>
  <si>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</si>
  <si>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</si>
  <si>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</si>
  <si>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</si>
  <si>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</si>
  <si>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</si>
  <si>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</si>
  <si>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</si>
  <si>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</si>
  <si>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</si>
  <si>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</si>
  <si>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</si>
  <si>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</si>
  <si>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</si>
  <si>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</si>
  <si>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</si>
  <si>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</si>
  <si>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</si>
  <si>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</si>
  <si>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</si>
  <si>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</si>
  <si>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</si>
  <si>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</si>
  <si>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</si>
  <si>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</si>
  <si>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</si>
  <si>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</si>
  <si>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</si>
  <si>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</si>
  <si>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</si>
  <si>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</si>
  <si>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</si>
  <si>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</si>
  <si>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</si>
  <si>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</si>
  <si>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</si>
  <si>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</si>
  <si>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</si>
  <si>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</si>
  <si>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</si>
  <si>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</si>
  <si>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</si>
  <si>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</si>
  <si>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</si>
  <si>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</si>
  <si>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</si>
  <si>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</si>
  <si>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</si>
  <si>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</si>
  <si>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</si>
  <si>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</si>
  <si>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</si>
  <si>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</si>
  <si>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</si>
  <si>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</si>
  <si>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</si>
  <si>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</si>
  <si>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</si>
  <si>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</si>
  <si>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</si>
  <si>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</si>
  <si>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</si>
  <si>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</si>
  <si>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</si>
  <si>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</si>
  <si>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</si>
  <si>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</si>
  <si>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</si>
  <si>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</si>
  <si>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</si>
  <si>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</si>
  <si>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</si>
  <si>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</si>
  <si>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</si>
  <si>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</si>
  <si>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</si>
  <si>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</si>
  <si>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</si>
  <si>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</si>
  <si>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</si>
  <si>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</si>
  <si>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</si>
  <si>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</si>
  <si>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</si>
  <si>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</si>
  <si>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</si>
  <si>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</si>
  <si>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</si>
  <si>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</si>
  <si>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</si>
  <si>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</si>
  <si>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</si>
  <si>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</si>
  <si>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</si>
  <si>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</si>
  <si>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</si>
  <si>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</si>
  <si>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</si>
  <si>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</si>
  <si>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</si>
  <si>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</si>
  <si>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</si>
  <si>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</si>
  <si>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</si>
  <si>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</si>
  <si>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</si>
  <si>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</si>
  <si>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</si>
  <si>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</si>
  <si>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</si>
  <si>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</si>
  <si>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</si>
  <si>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</si>
  <si>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</si>
  <si>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</si>
  <si>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</si>
  <si>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</si>
  <si>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</si>
  <si>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</si>
  <si>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</si>
  <si>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</si>
  <si>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</si>
  <si>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</si>
  <si>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</si>
  <si>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</si>
  <si>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</si>
  <si>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</si>
  <si>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</si>
  <si>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</si>
  <si>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</si>
  <si>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</si>
  <si>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</si>
  <si>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</si>
  <si>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</si>
  <si>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</si>
  <si>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</si>
  <si>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</si>
  <si>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</si>
  <si>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</si>
  <si>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</si>
  <si>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</si>
  <si>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</si>
  <si>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</si>
  <si>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</si>
  <si>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</si>
  <si>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</si>
  <si>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</si>
  <si>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</si>
  <si>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</si>
  <si>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</si>
  <si>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</si>
  <si>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</si>
  <si>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</si>
  <si>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</si>
  <si>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</si>
  <si>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</si>
  <si>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</si>
  <si>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</si>
  <si>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</si>
  <si>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</si>
  <si>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</si>
  <si>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</si>
  <si>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</si>
  <si>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</si>
  <si>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</si>
  <si>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</si>
  <si>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</si>
  <si>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</si>
  <si>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</si>
  <si>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</si>
  <si>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</si>
  <si>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</si>
  <si>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</si>
  <si>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</si>
  <si>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</si>
  <si>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</si>
  <si>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</si>
  <si>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</si>
  <si>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</si>
  <si>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</si>
  <si>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</si>
  <si>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</si>
  <si>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</si>
  <si>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</si>
  <si>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</si>
  <si>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</si>
  <si>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</si>
  <si>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</si>
  <si>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</si>
  <si>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</si>
  <si>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</si>
  <si>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</si>
  <si>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</si>
  <si>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</si>
  <si>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</si>
  <si>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</si>
  <si>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</si>
  <si>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</si>
  <si>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</si>
  <si>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</si>
  <si>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</si>
  <si>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</si>
  <si>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</si>
  <si>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</si>
  <si>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</si>
  <si>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</si>
  <si>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</si>
  <si>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</si>
  <si>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</si>
  <si>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</si>
  <si>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</si>
  <si>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</si>
  <si>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</si>
  <si>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</si>
  <si>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</si>
  <si>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</si>
  <si>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</si>
  <si>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</si>
  <si>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</si>
  <si>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</si>
  <si>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</si>
  <si>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</si>
  <si>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</si>
  <si>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</si>
  <si>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</si>
  <si>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</si>
  <si>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</si>
  <si>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</si>
  <si>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</si>
  <si>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</si>
  <si>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</si>
  <si>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</si>
  <si>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</si>
  <si>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</si>
  <si>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</si>
  <si>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</si>
  <si>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</si>
  <si>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</si>
  <si>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</si>
  <si>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</si>
  <si>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</si>
  <si>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</si>
  <si>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</si>
  <si>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</si>
  <si>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</si>
  <si>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</si>
  <si>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</si>
  <si>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</si>
  <si>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</si>
  <si>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</si>
  <si>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</si>
  <si>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</si>
  <si>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</si>
  <si>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</si>
  <si>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</si>
  <si>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</si>
  <si>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</si>
  <si>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</si>
  <si>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</si>
  <si>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</si>
  <si>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</si>
  <si>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</si>
  <si>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</si>
  <si>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</si>
  <si>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</si>
  <si>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</si>
  <si>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</si>
  <si>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</si>
  <si>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</si>
  <si>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</si>
  <si>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</si>
  <si>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</si>
  <si>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</si>
  <si>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</si>
  <si>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</si>
  <si>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</si>
  <si>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</si>
  <si>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</si>
  <si>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</si>
  <si>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</si>
  <si>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</si>
  <si>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</si>
  <si>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</si>
  <si>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</si>
  <si>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</si>
  <si>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</si>
  <si>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</si>
  <si>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</si>
  <si>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</si>
  <si>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</si>
  <si>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</si>
  <si>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</si>
  <si>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</si>
  <si>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</si>
  <si>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</si>
  <si>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</si>
  <si>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</si>
  <si>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</si>
  <si>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</si>
  <si>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</si>
  <si>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</si>
  <si>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</si>
  <si>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</si>
  <si>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</si>
  <si>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</si>
  <si>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</si>
  <si>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</si>
  <si>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</si>
  <si>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</si>
  <si>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</si>
  <si>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</si>
  <si>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</si>
  <si>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</si>
  <si>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</si>
  <si>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</si>
  <si>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</si>
  <si>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</si>
  <si>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</si>
  <si>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</si>
  <si>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</si>
  <si>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</si>
  <si>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</si>
  <si>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</si>
  <si>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</si>
  <si>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</si>
  <si>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</si>
  <si>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</si>
  <si>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</si>
  <si>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</si>
  <si>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</si>
  <si>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</si>
  <si>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</si>
  <si>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</si>
  <si>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</si>
  <si>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</si>
  <si>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</si>
  <si>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</si>
  <si>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</si>
  <si>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</si>
  <si>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</si>
  <si>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</si>
  <si>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</si>
  <si>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</si>
  <si>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</si>
  <si>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</si>
  <si>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</si>
  <si>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</si>
  <si>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</si>
  <si>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</si>
  <si>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</si>
  <si>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</si>
  <si>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</si>
  <si>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</si>
  <si>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</si>
  <si>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</si>
  <si>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</si>
  <si>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</si>
  <si>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</si>
  <si>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</si>
  <si>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</si>
  <si>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</si>
  <si>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</si>
  <si>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</si>
  <si>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</si>
  <si>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</si>
  <si>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</si>
  <si>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</si>
  <si>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</si>
  <si>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</si>
  <si>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</si>
  <si>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</si>
  <si>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</si>
  <si>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</si>
  <si>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</si>
  <si>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</si>
  <si>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</si>
  <si>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</si>
  <si>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</si>
  <si>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</si>
  <si>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</si>
  <si>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</si>
  <si>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</si>
  <si>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</si>
  <si>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</si>
  <si>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</si>
  <si>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</si>
  <si>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</si>
  <si>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</si>
  <si>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</si>
  <si>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</si>
  <si>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</si>
  <si>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</si>
  <si>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</si>
  <si>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</si>
  <si>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</si>
  <si>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</si>
  <si>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</si>
  <si>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</si>
  <si>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</si>
  <si>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</si>
  <si>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</si>
  <si>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</si>
  <si>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</si>
  <si>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</si>
  <si>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</si>
  <si>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</si>
  <si>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</si>
  <si>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</si>
  <si>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</si>
  <si>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</si>
  <si>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</si>
  <si>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</si>
  <si>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</si>
  <si>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</si>
  <si>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</si>
  <si>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</si>
  <si>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</si>
  <si>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</si>
  <si>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</si>
  <si>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</si>
  <si>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</si>
  <si>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</si>
  <si>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</si>
  <si>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</si>
  <si>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</si>
  <si>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</si>
  <si>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</si>
  <si>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</si>
  <si>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</si>
  <si>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</si>
  <si>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</si>
  <si>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</si>
  <si>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</si>
  <si>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</si>
  <si>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</si>
  <si>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</si>
  <si>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</si>
  <si>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</si>
  <si>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</si>
  <si>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</si>
  <si>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</si>
  <si>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</si>
  <si>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</si>
  <si>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</si>
  <si>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</si>
  <si>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</si>
  <si>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</si>
  <si>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</si>
  <si>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</si>
  <si>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</si>
  <si>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</si>
  <si>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</si>
  <si>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</si>
  <si>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</si>
  <si>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</si>
  <si>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</si>
  <si>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</si>
  <si>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</si>
  <si>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</si>
  <si>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</si>
  <si>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</si>
  <si>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</si>
  <si>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</si>
  <si>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</si>
  <si>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</si>
  <si>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</si>
  <si>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</si>
  <si>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</si>
  <si>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</si>
  <si>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</si>
  <si>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</si>
  <si>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</si>
  <si>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</si>
  <si>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</si>
  <si>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</si>
  <si>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</si>
  <si>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</si>
  <si>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</si>
  <si>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</si>
  <si>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</si>
  <si>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</si>
  <si>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</si>
  <si>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</si>
  <si>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</si>
  <si>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</si>
  <si>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</si>
  <si>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</si>
  <si>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</si>
  <si>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</si>
  <si>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</si>
  <si>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</si>
  <si>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</si>
  <si>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</si>
  <si>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</si>
  <si>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</si>
  <si>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</si>
  <si>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</si>
  <si>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</si>
  <si>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</si>
  <si>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</si>
  <si>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</si>
  <si>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</si>
  <si>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</si>
  <si>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</si>
  <si>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</si>
  <si>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</si>
  <si>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</si>
  <si>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</si>
  <si>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</si>
  <si>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</si>
  <si>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</si>
  <si>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</si>
  <si>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</si>
  <si>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</si>
  <si>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</si>
  <si>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</si>
  <si>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</si>
  <si>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</si>
  <si>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</si>
  <si>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</si>
  <si>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</si>
  <si>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</si>
  <si>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</si>
  <si>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</si>
  <si>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</si>
  <si>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</si>
  <si>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</si>
  <si>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</si>
  <si>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</si>
  <si>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</si>
  <si>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</si>
  <si>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</si>
  <si>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</si>
  <si>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</si>
  <si>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</si>
  <si>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</si>
  <si>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</si>
  <si>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</si>
  <si>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</si>
  <si>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</si>
  <si>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</si>
  <si>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</si>
  <si>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</si>
  <si>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</si>
  <si>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</si>
  <si>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</si>
  <si>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</si>
  <si>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</si>
  <si>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</si>
  <si>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</si>
  <si>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</si>
  <si>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</si>
  <si>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</si>
  <si>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</si>
  <si>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</si>
  <si>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</si>
  <si>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</si>
  <si>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</si>
  <si>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</si>
  <si>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</si>
  <si>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</si>
  <si>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</si>
  <si>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</si>
  <si>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</si>
  <si>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</si>
  <si>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</si>
  <si>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</si>
  <si>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</si>
  <si>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</si>
  <si>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</si>
  <si>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</si>
  <si>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</si>
  <si>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</si>
  <si>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</si>
  <si>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</si>
  <si>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</si>
  <si>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</si>
  <si>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</si>
  <si>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</si>
  <si>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</si>
  <si>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</si>
  <si>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</si>
  <si>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</si>
  <si>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</si>
  <si>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</si>
  <si>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</si>
  <si>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</si>
  <si>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</si>
  <si>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</si>
  <si>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</si>
  <si>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</si>
  <si>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</si>
  <si>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</si>
  <si>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</si>
  <si>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</si>
  <si>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</si>
  <si>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</si>
  <si>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</si>
  <si>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</si>
  <si>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</si>
  <si>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</si>
  <si>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</si>
  <si>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</si>
  <si>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</si>
  <si>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</si>
  <si>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</si>
  <si>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</si>
  <si>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</si>
  <si>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</si>
  <si>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</si>
  <si>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</si>
  <si>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</si>
  <si>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</si>
  <si>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</si>
  <si>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</si>
  <si>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</si>
  <si>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</si>
  <si>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</si>
  <si>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</si>
  <si>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</si>
  <si>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</si>
  <si>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</si>
  <si>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</si>
  <si>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</si>
  <si>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</si>
  <si>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</si>
  <si>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</si>
  <si>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</si>
  <si>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</si>
  <si>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</si>
  <si>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</si>
  <si>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</si>
  <si>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</si>
  <si>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</si>
  <si>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</si>
  <si>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</si>
  <si>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</si>
  <si>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</si>
  <si>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</si>
  <si>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</si>
  <si>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</si>
  <si>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</si>
  <si>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</si>
  <si>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</si>
  <si>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</si>
  <si>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</si>
  <si>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</si>
  <si>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</si>
  <si>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</si>
  <si>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</si>
  <si>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</si>
  <si>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</si>
  <si>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</si>
  <si>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</si>
  <si>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</si>
  <si>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</si>
  <si>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</si>
  <si>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</si>
  <si>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</si>
  <si>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</si>
  <si>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</si>
  <si>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</si>
  <si>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</si>
  <si>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</si>
  <si>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</si>
  <si>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</si>
  <si>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</si>
  <si>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</si>
  <si>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</si>
  <si>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</si>
  <si>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</si>
  <si>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</si>
  <si>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</si>
  <si>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</si>
  <si>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</si>
  <si>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</si>
  <si>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</si>
  <si>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</si>
  <si>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</si>
  <si>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</si>
  <si>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</si>
  <si>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</si>
  <si>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</si>
  <si>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</si>
  <si>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</si>
  <si>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</si>
  <si>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</si>
  <si>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</si>
  <si>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</si>
  <si>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</si>
  <si>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</si>
  <si>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</si>
  <si>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</si>
  <si>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</si>
  <si>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</si>
  <si>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</si>
  <si>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</si>
  <si>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</si>
  <si>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</si>
  <si>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</si>
  <si>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</si>
  <si>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</si>
  <si>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</si>
  <si>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</si>
  <si>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</si>
  <si>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</si>
  <si>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</si>
  <si>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</si>
  <si>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</si>
  <si>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</si>
  <si>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</si>
  <si>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</si>
  <si>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</si>
  <si>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</si>
  <si>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</si>
  <si>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</si>
  <si>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</si>
  <si>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</si>
  <si>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</si>
  <si>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</si>
  <si>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</si>
  <si>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</si>
  <si>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</si>
  <si>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</si>
  <si>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</si>
  <si>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</si>
  <si>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</si>
  <si>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</si>
  <si>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</si>
  <si>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</si>
  <si>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</si>
  <si>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</si>
  <si>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</si>
  <si>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</si>
  <si>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</si>
  <si>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</si>
  <si>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</si>
  <si>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</si>
  <si>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</si>
  <si>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</si>
  <si>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</si>
  <si>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</si>
  <si>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</si>
  <si>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</si>
  <si>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</si>
  <si>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</si>
  <si>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</si>
  <si>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</si>
  <si>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</si>
  <si>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</si>
  <si>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</si>
  <si>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</si>
  <si>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</si>
  <si>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</si>
  <si>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</si>
  <si>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</si>
  <si>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</si>
  <si>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</si>
  <si>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</si>
  <si>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</si>
  <si>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</si>
  <si>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</si>
  <si>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</si>
  <si>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</si>
  <si>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</si>
  <si>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</si>
  <si>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</si>
  <si>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</si>
  <si>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</si>
  <si>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</si>
  <si>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</si>
  <si>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</si>
  <si>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</si>
  <si>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</si>
  <si>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</si>
  <si>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</si>
  <si>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</si>
  <si>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</si>
  <si>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</si>
  <si>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</si>
  <si>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</si>
  <si>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</si>
  <si>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</si>
  <si>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</si>
  <si>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</si>
  <si>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</si>
  <si>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</si>
  <si>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</si>
  <si>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</si>
  <si>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</si>
  <si>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</si>
  <si>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</si>
  <si>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</si>
  <si>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</si>
  <si>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</si>
  <si>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</si>
  <si>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</si>
  <si>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</si>
  <si>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</si>
  <si>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</si>
  <si>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</si>
  <si>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</si>
  <si>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</si>
  <si>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</si>
  <si>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</si>
  <si>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</si>
  <si>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</si>
  <si>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</si>
  <si>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</si>
  <si>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</si>
  <si>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</si>
  <si>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</si>
  <si>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</si>
  <si>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</si>
  <si>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</si>
  <si>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</si>
  <si>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</si>
  <si>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</si>
  <si>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</si>
  <si>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</si>
  <si>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</si>
  <si>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</si>
  <si>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</si>
  <si>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</si>
  <si>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</si>
  <si>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</si>
  <si>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</si>
  <si>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</si>
  <si>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</si>
  <si>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</si>
  <si>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</si>
  <si>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</si>
  <si>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</si>
  <si>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</si>
  <si>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</si>
  <si>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</si>
  <si>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</si>
  <si>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</si>
  <si>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</si>
  <si>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</si>
  <si>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</si>
  <si>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</si>
  <si>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</si>
  <si>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</si>
  <si>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</si>
  <si>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</si>
  <si>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</si>
  <si>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</si>
  <si>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</si>
  <si>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</si>
  <si>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</si>
  <si>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</si>
  <si>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</si>
  <si>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</si>
  <si>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</si>
  <si>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</si>
  <si>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</si>
  <si>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</si>
  <si>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</si>
  <si>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</si>
  <si>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</si>
  <si>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</si>
  <si>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</si>
  <si>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</si>
  <si>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</si>
  <si>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</si>
  <si>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</si>
  <si>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</si>
  <si>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</si>
  <si>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</si>
  <si>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</si>
  <si>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</si>
  <si>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</si>
  <si>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</si>
  <si>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</si>
  <si>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</si>
  <si>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</si>
  <si>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</si>
  <si>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</si>
  <si>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</si>
  <si>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</si>
  <si>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</si>
  <si>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</si>
  <si>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</si>
  <si>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</si>
  <si>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</si>
  <si>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</si>
  <si>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</si>
  <si>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</si>
  <si>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</si>
  <si>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</si>
  <si>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</si>
  <si>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</si>
  <si>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</si>
  <si>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</si>
  <si>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</si>
  <si>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</si>
  <si>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</si>
  <si>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</si>
  <si>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</si>
  <si>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</si>
  <si>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</si>
  <si>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</si>
  <si>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</si>
  <si>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</si>
  <si>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</si>
  <si>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</si>
  <si>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</si>
  <si>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</si>
  <si>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</si>
  <si>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</si>
  <si>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</si>
  <si>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</si>
  <si>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</si>
  <si>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</si>
  <si>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</si>
  <si>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</si>
  <si>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</si>
  <si>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</si>
  <si>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</si>
  <si>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</si>
  <si>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</si>
  <si>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</si>
  <si>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</si>
  <si>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</si>
  <si>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</si>
  <si>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</si>
  <si>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</si>
  <si>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</si>
  <si>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</si>
  <si>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</si>
  <si>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</si>
  <si>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</si>
  <si>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</si>
  <si>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</si>
  <si>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</si>
  <si>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</si>
  <si>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</si>
  <si>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</si>
  <si>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</si>
  <si>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</si>
  <si>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</si>
  <si>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</si>
  <si>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</si>
  <si>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</si>
  <si>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</si>
  <si>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</si>
  <si>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</si>
  <si>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</si>
  <si>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</si>
  <si>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</si>
  <si>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</si>
  <si>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</si>
  <si>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</si>
  <si>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</si>
  <si>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</si>
  <si>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</si>
  <si>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</si>
  <si>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</si>
  <si>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</si>
  <si>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</si>
  <si>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</si>
  <si>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</si>
  <si>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</si>
  <si>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</si>
  <si>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</si>
  <si>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</si>
  <si>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</si>
  <si>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</si>
  <si>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</si>
  <si>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</si>
  <si>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</si>
  <si>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</si>
  <si>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</si>
  <si>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</si>
  <si>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</si>
  <si>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</si>
  <si>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</si>
  <si>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</si>
  <si>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</si>
  <si>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</si>
  <si>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</si>
  <si>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</si>
  <si>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</si>
  <si>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</si>
  <si>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</si>
  <si>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</si>
  <si>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</si>
  <si>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</si>
  <si>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</si>
  <si>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</si>
  <si>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</si>
  <si>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</si>
  <si>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</si>
  <si>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</si>
  <si>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</si>
  <si>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</si>
  <si>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</si>
  <si>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</si>
  <si>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</si>
  <si>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</si>
  <si>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</si>
  <si>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</si>
  <si>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</si>
  <si>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</si>
  <si>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</si>
  <si>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</si>
  <si>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</si>
  <si>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</si>
  <si>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</si>
  <si>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</si>
  <si>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</si>
  <si>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</si>
  <si>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</si>
  <si>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</si>
  <si>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</si>
  <si>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</si>
  <si>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</si>
  <si>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</si>
  <si>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</si>
  <si>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</si>
  <si>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</si>
  <si>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</si>
  <si>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</si>
  <si>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</si>
  <si>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</si>
  <si>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</si>
  <si>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</si>
  <si>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</si>
  <si>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</si>
  <si>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</si>
  <si>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</si>
  <si>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</si>
  <si>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</si>
  <si>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</si>
  <si>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</si>
  <si>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</si>
  <si>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</si>
  <si>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</si>
  <si>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</si>
  <si>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</si>
  <si>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</si>
  <si>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</si>
  <si>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</si>
  <si>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</si>
  <si>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</si>
  <si>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</si>
  <si>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</si>
  <si>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</si>
  <si>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</si>
  <si>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</si>
  <si>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</si>
  <si>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</si>
  <si>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</si>
  <si>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</si>
  <si>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</si>
  <si>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</si>
  <si>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</si>
  <si>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</si>
  <si>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</si>
  <si>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</si>
  <si>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</si>
  <si>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</si>
  <si>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</si>
  <si>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</si>
  <si>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</si>
  <si>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</si>
  <si>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</si>
  <si>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</si>
  <si>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</si>
  <si>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</si>
  <si>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</si>
  <si>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</si>
  <si>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</si>
  <si>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</si>
  <si>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</si>
  <si>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</si>
  <si>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</si>
  <si>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</si>
  <si>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</si>
  <si>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</si>
  <si>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</si>
  <si>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</si>
  <si>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</si>
  <si>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</si>
  <si>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</si>
  <si>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</si>
  <si>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</si>
  <si>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</si>
  <si>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</si>
  <si>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</si>
  <si>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</si>
  <si>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</si>
  <si>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</si>
  <si>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</si>
  <si>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</si>
  <si>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</si>
  <si>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</si>
  <si>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</si>
  <si>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</si>
  <si>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</si>
  <si>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</si>
  <si>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</si>
  <si>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</si>
  <si>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</si>
  <si>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</si>
  <si>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</si>
  <si>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</si>
  <si>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</si>
  <si>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</si>
  <si>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</si>
  <si>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</si>
  <si>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</si>
  <si>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</si>
  <si>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</si>
  <si>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</si>
  <si>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</si>
  <si>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</si>
  <si>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</si>
  <si>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</si>
  <si>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</si>
  <si>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</si>
  <si>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</si>
  <si>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</si>
  <si>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</si>
  <si>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</si>
  <si>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</si>
  <si>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</si>
  <si>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</si>
  <si>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</si>
  <si>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</si>
  <si>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</si>
  <si>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</si>
  <si>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</si>
  <si>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</si>
  <si>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</si>
  <si>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</si>
  <si>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</si>
  <si>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</si>
  <si>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</si>
  <si>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</si>
  <si>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</si>
  <si>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</si>
  <si>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</si>
  <si>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</si>
  <si>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</si>
  <si>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</si>
  <si>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</si>
  <si>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</si>
  <si>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</si>
  <si>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</si>
  <si>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</si>
  <si>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</si>
  <si>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</si>
  <si>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</si>
  <si>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</si>
  <si>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</si>
  <si>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</si>
  <si>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</si>
  <si>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</si>
  <si>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</si>
  <si>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</si>
  <si>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</si>
  <si>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</si>
  <si>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</si>
  <si>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</si>
  <si>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</si>
  <si>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</si>
  <si>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</si>
  <si>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</si>
  <si>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</si>
  <si>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</si>
  <si>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</si>
  <si>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</si>
  <si>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</si>
  <si>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</si>
  <si>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</si>
  <si>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</si>
  <si>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</si>
  <si>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</si>
  <si>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</si>
  <si>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</si>
  <si>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</si>
  <si>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</si>
  <si>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</si>
  <si>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</si>
  <si>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</si>
  <si>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</si>
  <si>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</si>
  <si>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</si>
  <si>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</si>
  <si>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</si>
  <si>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</si>
  <si>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</si>
  <si>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</si>
  <si>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</si>
  <si>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</si>
  <si>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</si>
  <si>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</si>
  <si>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</si>
  <si>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</si>
  <si>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</si>
  <si>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</si>
  <si>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</si>
  <si>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</si>
  <si>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</si>
  <si>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</si>
  <si>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</si>
  <si>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</si>
  <si>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</si>
  <si>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</si>
  <si>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</si>
  <si>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</si>
  <si>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</si>
  <si>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</si>
  <si>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</si>
  <si>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</si>
  <si>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</si>
  <si>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</si>
  <si>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</si>
  <si>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</si>
  <si>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</si>
  <si>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</si>
  <si>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</si>
  <si>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</si>
  <si>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</si>
  <si>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</si>
  <si>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</si>
  <si>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</si>
  <si>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</si>
  <si>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</si>
  <si>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</si>
  <si>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</si>
  <si>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</si>
  <si>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</si>
  <si>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</si>
  <si>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</si>
  <si>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</si>
  <si>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</si>
  <si>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</si>
  <si>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</si>
  <si>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</si>
  <si>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</si>
  <si>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</si>
  <si>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</si>
  <si>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</si>
  <si>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</si>
  <si>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</si>
  <si>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</si>
  <si>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</si>
  <si>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</si>
  <si>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</si>
  <si>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</si>
  <si>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</si>
  <si>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</si>
  <si>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</si>
  <si>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</si>
  <si>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</si>
  <si>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</si>
  <si>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</si>
  <si>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</si>
  <si>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</si>
  <si>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</si>
  <si>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</si>
  <si>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</si>
  <si>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</si>
  <si>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</si>
  <si>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</si>
  <si>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</si>
  <si>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</si>
  <si>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</si>
  <si>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</si>
  <si>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</si>
  <si>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</si>
  <si>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</si>
  <si>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</si>
  <si>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</si>
  <si>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</si>
  <si>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</si>
  <si>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</si>
  <si>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</si>
  <si>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</si>
  <si>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</si>
  <si>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</si>
  <si>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</si>
  <si>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</si>
  <si>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</si>
  <si>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</si>
  <si>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</si>
  <si>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</si>
  <si>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</si>
  <si>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</si>
  <si>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</si>
  <si>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</si>
  <si>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</si>
  <si>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</si>
  <si>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</si>
  <si>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</si>
  <si>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</si>
  <si>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</si>
  <si>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</si>
  <si>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</si>
  <si>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</si>
  <si>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</si>
  <si>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</si>
  <si>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</si>
  <si>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</si>
  <si>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</si>
  <si>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</si>
  <si>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</si>
  <si>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</si>
  <si>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</si>
  <si>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</si>
  <si>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</si>
  <si>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</si>
  <si>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</si>
  <si>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</si>
  <si>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</si>
  <si>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</si>
  <si>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</si>
  <si>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</si>
  <si>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</si>
  <si>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</si>
  <si>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</si>
  <si>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</si>
  <si>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</si>
  <si>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</si>
  <si>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</si>
  <si>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</si>
  <si>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</si>
  <si>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</si>
  <si>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</si>
  <si>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</si>
  <si>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</si>
  <si>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</si>
  <si>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</si>
  <si>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</si>
  <si>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</si>
  <si>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</si>
  <si>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</si>
  <si>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</si>
  <si>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</si>
  <si>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</si>
  <si>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</si>
  <si>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</si>
  <si>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</si>
  <si>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</si>
  <si>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</si>
  <si>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</si>
  <si>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</si>
  <si>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</si>
  <si>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</si>
  <si>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</si>
  <si>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</si>
  <si>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</si>
  <si>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</si>
  <si>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</si>
  <si>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</si>
  <si>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</si>
  <si>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</si>
  <si>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</si>
  <si>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</si>
  <si>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</si>
  <si>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</si>
  <si>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</si>
  <si>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</si>
  <si>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</si>
  <si>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</si>
  <si>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</si>
  <si>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</si>
  <si>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</si>
  <si>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</si>
  <si>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</si>
  <si>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</si>
  <si>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</si>
  <si>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</si>
  <si>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</si>
  <si>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</si>
  <si>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</si>
  <si>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</si>
  <si>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</si>
  <si>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</si>
  <si>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</si>
  <si>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</si>
  <si>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</si>
  <si>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</si>
  <si>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</si>
  <si>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</si>
  <si>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</si>
  <si>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</si>
  <si>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</si>
  <si>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</si>
  <si>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</si>
  <si>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</si>
  <si>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</si>
  <si>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</si>
  <si>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</si>
  <si>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</si>
  <si>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</si>
  <si>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</si>
  <si>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</si>
  <si>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</si>
  <si>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</si>
  <si>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</si>
  <si>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</si>
  <si>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</si>
  <si>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</si>
  <si>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</si>
  <si>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</si>
  <si>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</si>
  <si>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</si>
  <si>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</si>
  <si>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</si>
  <si>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</si>
  <si>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</si>
  <si>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</si>
  <si>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</si>
  <si>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</si>
  <si>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</si>
  <si>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</si>
  <si>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</si>
  <si>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</si>
  <si>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</si>
  <si>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</si>
  <si>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</si>
  <si>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</si>
  <si>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</si>
  <si>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</si>
  <si>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</si>
  <si>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</si>
  <si>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</si>
  <si>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</si>
  <si>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</si>
  <si>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</si>
  <si>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</si>
  <si>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</si>
  <si>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</si>
  <si>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</si>
  <si>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</si>
  <si>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</si>
  <si>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</si>
  <si>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</si>
  <si>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</si>
  <si>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</si>
  <si>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</si>
  <si>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</si>
  <si>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</si>
  <si>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</si>
  <si>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</si>
  <si>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</si>
  <si>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</si>
  <si>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</si>
  <si>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</si>
  <si>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</si>
  <si>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</si>
  <si>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</si>
  <si>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</si>
  <si>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</si>
  <si>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</si>
  <si>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</si>
  <si>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</si>
  <si>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</si>
  <si>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</si>
  <si>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</si>
  <si>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</si>
  <si>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</si>
  <si>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</si>
  <si>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</si>
  <si>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</si>
  <si>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</si>
  <si>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</si>
  <si>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</si>
  <si>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</si>
  <si>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</si>
  <si>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</si>
  <si>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</si>
  <si>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</si>
  <si>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</si>
  <si>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</si>
  <si>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</si>
  <si>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</si>
  <si>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</si>
  <si>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</si>
  <si>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</si>
  <si>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</si>
  <si>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</si>
  <si>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</si>
  <si>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</si>
  <si>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</si>
  <si>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</si>
  <si>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</si>
  <si>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</si>
  <si>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</si>
  <si>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</si>
  <si>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</si>
  <si>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</si>
  <si>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</si>
  <si>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</si>
  <si>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</si>
  <si>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</si>
  <si>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</si>
  <si>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</si>
  <si>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</si>
  <si>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</si>
  <si>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</si>
  <si>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</si>
  <si>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</si>
  <si>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</si>
  <si>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</si>
  <si>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</si>
  <si>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</si>
  <si>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</si>
  <si>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</si>
  <si>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</si>
  <si>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</si>
  <si>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</si>
  <si>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</si>
  <si>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</si>
  <si>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</si>
  <si>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</si>
  <si>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</si>
  <si>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</si>
  <si>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</si>
  <si>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</si>
  <si>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</si>
  <si>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</si>
  <si>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</si>
  <si>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</si>
  <si>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</si>
  <si>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</si>
  <si>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</si>
  <si>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</si>
  <si>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</si>
  <si>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</si>
  <si>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</si>
  <si>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</si>
  <si>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</si>
  <si>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</si>
  <si>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</si>
  <si>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</si>
  <si>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</si>
  <si>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</si>
  <si>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</si>
  <si>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</si>
  <si>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</si>
  <si>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</si>
  <si>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</si>
  <si>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</si>
  <si>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</si>
  <si>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</si>
  <si>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</si>
  <si>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</si>
  <si>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</si>
  <si>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</si>
  <si>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</si>
  <si>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</si>
  <si>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</si>
  <si>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</si>
  <si>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</si>
  <si>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</si>
  <si>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</si>
  <si>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</si>
  <si>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</si>
  <si>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</si>
  <si>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</si>
  <si>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</si>
  <si>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</si>
  <si>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</si>
  <si>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</si>
  <si>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</si>
  <si>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</si>
  <si>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</si>
  <si>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</si>
  <si>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</si>
  <si>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</si>
  <si>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</si>
  <si>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</si>
  <si>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</si>
  <si>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</si>
  <si>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</si>
  <si>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</si>
  <si>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</si>
  <si>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</si>
  <si>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</si>
  <si>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</si>
  <si>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</si>
  <si>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</si>
  <si>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</si>
  <si>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</si>
  <si>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</si>
  <si>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</si>
  <si>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</si>
  <si>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</si>
  <si>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</si>
  <si>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</si>
  <si>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</si>
  <si>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</si>
  <si>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</si>
  <si>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</si>
  <si>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</si>
  <si>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</si>
  <si>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</si>
  <si>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</si>
  <si>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</si>
  <si>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</si>
  <si>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</si>
  <si>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</si>
  <si>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</si>
  <si>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</si>
  <si>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</si>
  <si>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</si>
  <si>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</si>
  <si>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</si>
  <si>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</si>
  <si>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</si>
  <si>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</si>
  <si>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</si>
  <si>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</si>
  <si>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</si>
  <si>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</si>
  <si>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</si>
  <si>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</si>
  <si>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</si>
  <si>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</si>
  <si>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</si>
  <si>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</si>
  <si>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</si>
  <si>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</si>
  <si>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</si>
  <si>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</si>
  <si>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</si>
  <si>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</si>
  <si>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</si>
  <si>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</si>
  <si>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</si>
  <si>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</si>
  <si>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</si>
  <si>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</si>
  <si>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</si>
  <si>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</si>
  <si>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</si>
  <si>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</si>
  <si>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</si>
  <si>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</si>
  <si>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</si>
  <si>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</si>
  <si>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</si>
  <si>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</si>
  <si>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</si>
  <si>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</si>
  <si>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</si>
  <si>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</si>
  <si>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</si>
  <si>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</si>
  <si>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</si>
  <si>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</si>
  <si>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</si>
  <si>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</si>
  <si>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</si>
  <si>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</si>
  <si>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</si>
  <si>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</si>
  <si>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</si>
  <si>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</si>
  <si>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</si>
  <si>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</si>
  <si>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</si>
  <si>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</si>
  <si>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</si>
  <si>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</si>
  <si>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</si>
  <si>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</si>
  <si>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</si>
  <si>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</si>
  <si>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</si>
  <si>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</si>
  <si>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</si>
  <si>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</si>
  <si>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</si>
  <si>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</si>
  <si>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</si>
  <si>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</si>
  <si>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</si>
  <si>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</si>
  <si>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</si>
  <si>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</si>
  <si>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</si>
  <si>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</si>
  <si>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</si>
  <si>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</si>
  <si>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</si>
  <si>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</si>
  <si>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</si>
  <si>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</si>
  <si>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</si>
  <si>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</si>
  <si>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</si>
  <si>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</si>
  <si>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</si>
  <si>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</si>
  <si>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</si>
  <si>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</si>
  <si>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</si>
  <si>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</si>
  <si>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</si>
  <si>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</si>
  <si>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</si>
  <si>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</si>
  <si>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</si>
  <si>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</si>
  <si>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</si>
  <si>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</si>
  <si>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</si>
  <si>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</si>
  <si>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</si>
  <si>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</si>
  <si>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</si>
  <si>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</si>
  <si>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</si>
  <si>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</si>
  <si>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</si>
  <si>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</si>
  <si>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</si>
  <si>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</si>
  <si>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</si>
  <si>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</si>
  <si>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</si>
  <si>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</si>
  <si>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</si>
  <si>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</si>
  <si>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</si>
  <si>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</si>
  <si>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</si>
  <si>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</si>
  <si>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</si>
  <si>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</si>
  <si>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</si>
  <si>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</si>
  <si>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</si>
  <si>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</si>
  <si>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</si>
  <si>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</si>
  <si>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</si>
  <si>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</si>
  <si>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</si>
  <si>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</si>
  <si>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</si>
  <si>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</si>
  <si>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</si>
  <si>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</si>
  <si>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</si>
  <si>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</si>
  <si>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</si>
  <si>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</si>
  <si>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</si>
  <si>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</si>
  <si>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</si>
  <si>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</si>
  <si>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</si>
  <si>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</si>
  <si>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</si>
  <si>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</si>
  <si>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</si>
  <si>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</si>
  <si>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</si>
  <si>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</si>
  <si>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</si>
  <si>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</si>
  <si>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</si>
  <si>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</si>
  <si>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</si>
  <si>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</si>
  <si>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</si>
  <si>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</si>
  <si>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</si>
  <si>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</si>
  <si>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</si>
  <si>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</si>
  <si>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</si>
  <si>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</si>
  <si>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</si>
  <si>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</si>
  <si>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</si>
  <si>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</si>
  <si>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</si>
  <si>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</si>
  <si>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</si>
  <si>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</si>
  <si>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</si>
  <si>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</si>
  <si>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</si>
  <si>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</si>
  <si>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</si>
  <si>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</si>
  <si>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</si>
  <si>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</si>
  <si>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</si>
  <si>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</si>
  <si>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</si>
  <si>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</si>
  <si>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</si>
  <si>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</si>
  <si>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</si>
  <si>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</si>
  <si>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</si>
  <si>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</si>
  <si>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</si>
  <si>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</si>
  <si>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</si>
  <si>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</si>
  <si>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</si>
  <si>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</si>
  <si>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</si>
  <si>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</si>
  <si>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</si>
  <si>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</si>
  <si>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</si>
  <si>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</si>
  <si>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</si>
  <si>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</si>
  <si>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</si>
  <si>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</si>
  <si>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</si>
  <si>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</si>
  <si>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</si>
  <si>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</si>
  <si>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</si>
  <si>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</si>
  <si>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</si>
  <si>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</si>
  <si>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</si>
  <si>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</si>
  <si>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</si>
  <si>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</si>
  <si>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</si>
  <si>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</si>
  <si>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</si>
  <si>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</si>
  <si>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</si>
  <si>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</si>
  <si>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</si>
  <si>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</si>
  <si>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</si>
  <si>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</si>
  <si>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</si>
  <si>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</si>
  <si>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</si>
  <si>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</si>
  <si>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</si>
  <si>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</si>
  <si>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</si>
  <si>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</si>
  <si>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</si>
  <si>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</si>
  <si>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</si>
  <si>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</si>
  <si>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</si>
  <si>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</si>
  <si>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</si>
  <si>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</si>
  <si>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</si>
  <si>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</si>
  <si>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</si>
  <si>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</si>
  <si>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</si>
  <si>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</si>
  <si>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</si>
  <si>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</si>
  <si>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</si>
  <si>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</si>
  <si>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</si>
  <si>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</si>
  <si>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</si>
  <si>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</si>
  <si>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</si>
  <si>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</si>
  <si>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</si>
  <si>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</si>
  <si>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</si>
  <si>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</si>
  <si>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</si>
  <si>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</si>
  <si>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</si>
  <si>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</si>
  <si>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</si>
  <si>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</si>
  <si>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</si>
  <si>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</si>
  <si>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</si>
  <si>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</si>
  <si>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</si>
  <si>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</si>
  <si>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</si>
  <si>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</si>
  <si>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</si>
  <si>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</si>
  <si>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</si>
  <si>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</si>
  <si>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</si>
  <si>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</si>
  <si>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</si>
  <si>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</si>
  <si>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</si>
  <si>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</si>
  <si>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</si>
  <si>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</si>
  <si>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</si>
  <si>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</si>
  <si>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</si>
  <si>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</si>
  <si>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</si>
  <si>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</si>
  <si>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</si>
  <si>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</si>
  <si>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</si>
  <si>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</si>
  <si>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</si>
  <si>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</si>
  <si>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</si>
  <si>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</si>
  <si>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</si>
  <si>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</si>
  <si>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</si>
  <si>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</si>
  <si>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</si>
  <si>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</si>
  <si>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</si>
  <si>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</si>
  <si>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</si>
  <si>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</si>
  <si>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</si>
  <si>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</si>
  <si>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</si>
  <si>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</si>
  <si>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</si>
  <si>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</si>
  <si>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</si>
  <si>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</si>
  <si>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</si>
  <si>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</si>
  <si>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</si>
  <si>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</si>
  <si>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</si>
  <si>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</si>
  <si>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</si>
  <si>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</si>
  <si>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</si>
  <si>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</si>
  <si>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</si>
  <si>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</si>
  <si>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</si>
  <si>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</si>
  <si>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</si>
  <si>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</si>
  <si>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</si>
  <si>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</si>
  <si>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</si>
  <si>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</si>
  <si>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</si>
  <si>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</si>
  <si>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</si>
  <si>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</si>
  <si>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</si>
  <si>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</si>
  <si>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</si>
  <si>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</si>
  <si>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</si>
  <si>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</si>
  <si>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</si>
  <si>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</si>
  <si>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</si>
  <si>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</si>
  <si>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</si>
  <si>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</si>
  <si>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</si>
  <si>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</si>
  <si>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</si>
  <si>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</si>
  <si>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</si>
  <si>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</si>
  <si>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</si>
  <si>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</si>
  <si>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</si>
  <si>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</si>
  <si>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</si>
  <si>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</si>
  <si>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</si>
  <si>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</si>
  <si>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</si>
  <si>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</si>
  <si>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</si>
  <si>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</si>
  <si>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</si>
  <si>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</si>
  <si>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</si>
  <si>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</si>
  <si>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</si>
  <si>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</si>
  <si>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</si>
  <si>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</si>
  <si>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</si>
  <si>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</si>
  <si>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</si>
  <si>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</si>
  <si>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</si>
  <si>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</si>
  <si>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</si>
  <si>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</si>
  <si>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</si>
  <si>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</si>
  <si>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</si>
  <si>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</si>
  <si>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</si>
  <si>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</si>
  <si>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</si>
  <si>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</si>
  <si>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</si>
  <si>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</si>
  <si>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</si>
  <si>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</si>
  <si>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</si>
  <si>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</si>
  <si>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</si>
  <si>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</si>
  <si>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</si>
  <si>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</si>
  <si>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</si>
  <si>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</si>
  <si>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</si>
  <si>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</si>
  <si>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</si>
  <si>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</si>
  <si>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</si>
  <si>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</si>
  <si>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</si>
  <si>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</si>
  <si>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</si>
  <si>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</si>
  <si>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</si>
  <si>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</si>
  <si>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</si>
  <si>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</si>
  <si>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</si>
  <si>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</si>
  <si>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</si>
  <si>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</si>
  <si>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</si>
  <si>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</si>
  <si>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</si>
  <si>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</si>
  <si>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</si>
  <si>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</si>
  <si>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</si>
  <si>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</si>
  <si>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</si>
  <si>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</si>
  <si>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</si>
  <si>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</si>
  <si>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</si>
  <si>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</si>
  <si>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</si>
  <si>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</si>
  <si>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</si>
  <si>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</si>
  <si>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</si>
  <si>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</si>
  <si>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</si>
  <si>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</si>
  <si>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</si>
  <si>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</si>
  <si>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</si>
  <si>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</si>
  <si>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</si>
  <si>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</si>
  <si>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</si>
  <si>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</si>
  <si>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</si>
  <si>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</si>
  <si>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</si>
  <si>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</si>
  <si>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</si>
  <si>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</si>
  <si>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</si>
  <si>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</si>
  <si>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</si>
  <si>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</si>
  <si>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</si>
  <si>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</si>
  <si>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</si>
  <si>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</si>
  <si>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</si>
  <si>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</si>
  <si>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</si>
  <si>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</si>
  <si>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</si>
  <si>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</si>
  <si>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</si>
  <si>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</si>
  <si>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</si>
  <si>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</si>
  <si>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</si>
  <si>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</si>
  <si>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</si>
  <si>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</si>
  <si>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</si>
  <si>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</si>
  <si>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</si>
  <si>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</si>
  <si>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</si>
  <si>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</si>
  <si>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</si>
  <si>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</si>
  <si>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</si>
  <si>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</si>
  <si>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</si>
  <si>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</si>
  <si>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</si>
  <si>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</si>
  <si>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</si>
  <si>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</si>
  <si>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</si>
  <si>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</si>
  <si>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</si>
  <si>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</si>
  <si>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</si>
  <si>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</si>
  <si>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</si>
  <si>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</si>
  <si>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</si>
  <si>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</si>
  <si>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</si>
  <si>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</si>
  <si>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</si>
  <si>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</si>
  <si>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</si>
  <si>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</si>
  <si>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</si>
  <si>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</si>
  <si>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</si>
  <si>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</si>
  <si>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</si>
  <si>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</si>
  <si>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</si>
  <si>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</si>
  <si>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</si>
  <si>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</si>
  <si>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</si>
  <si>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</si>
  <si>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</si>
  <si>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</si>
  <si>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</si>
  <si>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</si>
  <si>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</si>
  <si>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</si>
  <si>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</si>
  <si>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</si>
  <si>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</si>
  <si>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</si>
  <si>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</si>
  <si>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</si>
  <si>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</si>
  <si>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</si>
  <si>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</si>
  <si>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</si>
  <si>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</si>
  <si>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</si>
  <si>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</si>
  <si>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</si>
  <si>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</si>
  <si>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</si>
  <si>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</si>
  <si>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</si>
  <si>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</si>
  <si>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</si>
  <si>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</si>
  <si>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</si>
  <si>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</si>
  <si>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</si>
  <si>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</si>
  <si>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</si>
  <si>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</si>
  <si>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</si>
  <si>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</si>
  <si>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</si>
  <si>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</si>
  <si>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</si>
  <si>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</si>
  <si>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</si>
  <si>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</si>
  <si>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</si>
  <si>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</si>
  <si>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</si>
  <si>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</si>
  <si>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</si>
  <si>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</si>
  <si>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</si>
  <si>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</si>
  <si>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</si>
  <si>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</si>
  <si>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</si>
  <si>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</si>
  <si>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</si>
  <si>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</si>
  <si>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</si>
  <si>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</si>
  <si>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</si>
  <si>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</si>
  <si>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</si>
  <si>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</si>
  <si>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</si>
  <si>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</si>
  <si>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</si>
  <si>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</si>
  <si>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</si>
  <si>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</si>
  <si>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</si>
  <si>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</si>
  <si>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</si>
  <si>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</si>
  <si>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</si>
  <si>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</si>
  <si>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</si>
  <si>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</si>
  <si>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</si>
  <si>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</si>
  <si>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</si>
  <si>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</si>
  <si>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</si>
  <si>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</si>
  <si>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</si>
  <si>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</si>
  <si>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</si>
  <si>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</si>
  <si>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</si>
  <si>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</si>
  <si>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</si>
  <si>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</si>
  <si>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</si>
  <si>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</si>
  <si>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</si>
  <si>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</si>
  <si>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</si>
  <si>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</si>
  <si>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</si>
  <si>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</si>
  <si>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</si>
  <si>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</si>
  <si>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</si>
  <si>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</si>
  <si>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</si>
  <si>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</si>
  <si>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</si>
  <si>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</si>
  <si>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</si>
  <si>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</si>
  <si>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</si>
  <si>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</si>
  <si>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</si>
  <si>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</si>
  <si>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</si>
  <si>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</si>
  <si>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</si>
  <si>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</si>
  <si>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</si>
  <si>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</si>
  <si>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</si>
  <si>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</si>
  <si>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</si>
  <si>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</si>
  <si>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</si>
  <si>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</si>
  <si>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</si>
  <si>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</si>
  <si>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</si>
  <si>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</si>
  <si>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</si>
  <si>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</si>
  <si>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</si>
  <si>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</si>
  <si>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</si>
  <si>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</si>
  <si>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</si>
  <si>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</si>
  <si>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</si>
  <si>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</si>
  <si>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</si>
  <si>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</si>
  <si>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</si>
  <si>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</si>
  <si>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</si>
  <si>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</si>
  <si>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</si>
  <si>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</si>
  <si>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</si>
  <si>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</si>
  <si>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</si>
  <si>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</si>
  <si>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</si>
  <si>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</si>
  <si>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</si>
  <si>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</si>
  <si>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</si>
  <si>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</si>
  <si>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</si>
  <si>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</si>
  <si>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</si>
  <si>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</si>
  <si>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</si>
  <si>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</si>
  <si>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</si>
  <si>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</si>
  <si>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</si>
  <si>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</si>
  <si>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</si>
  <si>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</si>
  <si>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</si>
  <si>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</si>
  <si>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</si>
  <si>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</si>
  <si>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</si>
  <si>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</si>
  <si>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</si>
  <si>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</si>
  <si>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</si>
  <si>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</si>
  <si>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</si>
  <si>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</si>
  <si>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</si>
  <si>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</si>
  <si>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</si>
  <si>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</si>
  <si>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</si>
  <si>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</si>
  <si>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</si>
  <si>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</si>
  <si>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</si>
  <si>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</si>
  <si>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</si>
  <si>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</si>
  <si>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</si>
  <si>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</si>
  <si>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</si>
  <si>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</si>
  <si>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</si>
  <si>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</si>
  <si>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</si>
  <si>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</si>
  <si>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</si>
  <si>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</si>
  <si>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</si>
  <si>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</si>
  <si>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</si>
  <si>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</si>
  <si>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</si>
  <si>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</si>
  <si>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</si>
  <si>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</si>
  <si>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</si>
  <si>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</si>
  <si>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</si>
  <si>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</si>
  <si>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</si>
  <si>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</si>
  <si>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</si>
  <si>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</si>
  <si>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</si>
  <si>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</si>
  <si>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</si>
  <si>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</si>
  <si>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</si>
  <si>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</si>
  <si>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</si>
  <si>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</si>
  <si>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</si>
  <si>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</si>
  <si>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</si>
  <si>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</si>
  <si>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</si>
  <si>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</si>
  <si>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</si>
  <si>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</si>
  <si>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</si>
  <si>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</si>
  <si>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</si>
  <si>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</si>
  <si>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</si>
  <si>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</si>
  <si>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</si>
  <si>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</si>
  <si>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</si>
  <si>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</si>
  <si>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</si>
  <si>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</si>
  <si>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</si>
  <si>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</si>
  <si>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</si>
  <si>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</si>
  <si>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</si>
  <si>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</si>
  <si>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</si>
  <si>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</si>
  <si>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</si>
  <si>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</si>
  <si>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</si>
  <si>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</si>
  <si>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</si>
  <si>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</si>
  <si>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</si>
  <si>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</si>
  <si>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</si>
  <si>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</si>
  <si>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</si>
  <si>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</si>
  <si>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</si>
  <si>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</si>
  <si>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</si>
  <si>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</si>
  <si>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</si>
  <si>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</si>
  <si>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</si>
  <si>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</si>
  <si>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</si>
  <si>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</si>
  <si>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</si>
  <si>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</si>
  <si>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</si>
  <si>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</si>
  <si>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</si>
  <si>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</si>
  <si>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</si>
  <si>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</si>
  <si>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</si>
  <si>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</si>
  <si>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</si>
  <si>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</si>
  <si>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</si>
  <si>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</si>
  <si>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</si>
  <si>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</si>
  <si>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</si>
  <si>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</si>
  <si>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</si>
  <si>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</si>
  <si>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</si>
  <si>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</si>
  <si>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</si>
  <si>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</si>
  <si>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</si>
  <si>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</si>
  <si>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</si>
  <si>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</si>
  <si>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</si>
  <si>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</si>
  <si>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</si>
  <si>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</si>
  <si>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</si>
  <si>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</si>
  <si>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</si>
  <si>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</si>
  <si>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</si>
  <si>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</si>
  <si>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</si>
  <si>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</si>
  <si>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</si>
  <si>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</si>
  <si>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</si>
  <si>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</si>
  <si>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</si>
  <si>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</si>
  <si>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</si>
  <si>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</si>
  <si>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</si>
  <si>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</si>
  <si>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</si>
  <si>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</si>
  <si>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</si>
  <si>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</si>
  <si>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</si>
  <si>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</si>
  <si>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</si>
  <si>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</si>
  <si>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</si>
  <si>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</si>
  <si>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</si>
  <si>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</si>
  <si>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</si>
  <si>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</si>
  <si>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</si>
  <si>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</si>
  <si>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</si>
  <si>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</si>
  <si>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</si>
  <si>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</si>
  <si>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</si>
  <si>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</si>
  <si>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</si>
  <si>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</si>
  <si>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</si>
  <si>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</si>
  <si>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</si>
  <si>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</si>
  <si>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</si>
  <si>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</si>
  <si>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DOURDOU A GRAND VABRE</t>
  </si>
  <si>
    <t>LE DOURDOU</t>
  </si>
  <si>
    <t>05095000</t>
  </si>
  <si>
    <t>18310006400033</t>
  </si>
  <si>
    <t>Agence de l'Eau Adour-Garonne</t>
  </si>
  <si>
    <t>34255833500077</t>
  </si>
  <si>
    <t>AQUASCOP BIOLOGIE site de Monptellier</t>
  </si>
  <si>
    <t>LISA MORENO, ELSA DAY</t>
  </si>
  <si>
    <t>IBMR standard</t>
  </si>
  <si>
    <t>DROITE</t>
  </si>
  <si>
    <t>ETIAGE NORMAL</t>
  </si>
  <si>
    <t>FAIBLEMENT NUAGEUX</t>
  </si>
  <si>
    <t>NULLE</t>
  </si>
  <si>
    <t>OUI</t>
  </si>
  <si>
    <t>colmatage important</t>
  </si>
  <si>
    <t>abondant</t>
  </si>
  <si>
    <t>IBMR-19-M125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</si>
</sst>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73">
      <selection activeCell="G22" sqref="G2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648852</v>
      </c>
      <c r="G10" s="113"/>
      <c r="H10" s="114"/>
    </row>
    <row r="11" spans="1:8" ht="15">
      <c r="A11" s="10" t="s">
        <v>2277</v>
      </c>
      <c r="B11" s="47">
        <v>43717</v>
      </c>
      <c r="D11" s="10" t="s">
        <v>2280</v>
      </c>
      <c r="E11" s="52">
        <v>6392659</v>
      </c>
      <c r="G11" s="113"/>
      <c r="H11" s="114"/>
    </row>
    <row r="12" spans="1:8" ht="15">
      <c r="A12" s="10" t="s">
        <v>2283</v>
      </c>
      <c r="B12" s="52" t="s">
        <v>5303</v>
      </c>
      <c r="D12" s="10" t="s">
        <v>2281</v>
      </c>
      <c r="E12" s="52">
        <v>648908</v>
      </c>
      <c r="G12" s="115"/>
      <c r="H12" s="116"/>
    </row>
    <row r="13" spans="1:5" ht="17.25" customHeight="1" thickBot="1">
      <c r="A13" s="2"/>
      <c r="B13" s="55"/>
      <c r="D13" s="10" t="s">
        <v>2282</v>
      </c>
      <c r="E13" s="52">
        <v>6392742</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648852</v>
      </c>
    </row>
    <row r="18" spans="1:3" ht="15">
      <c r="A18" s="123"/>
      <c r="B18" s="49" t="s">
        <v>2267</v>
      </c>
      <c r="C18" s="61">
        <f>E11</f>
        <v>6392659</v>
      </c>
    </row>
    <row r="19" spans="1:2" ht="15">
      <c r="A19" s="3" t="s">
        <v>2063</v>
      </c>
      <c r="B19" s="29">
        <v>198</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10.8</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57</v>
      </c>
      <c r="D35" s="28" t="s">
        <v>2284</v>
      </c>
      <c r="E35" s="32">
        <v>43</v>
      </c>
    </row>
    <row r="36" spans="1:5" s="7" customFormat="1" ht="15" customHeight="1">
      <c r="A36" s="5" t="s">
        <v>2113</v>
      </c>
      <c r="B36" s="30">
        <v>59</v>
      </c>
      <c r="C36" s="6"/>
      <c r="D36" s="8" t="s">
        <v>2112</v>
      </c>
      <c r="E36" s="30">
        <v>41</v>
      </c>
    </row>
    <row r="37" spans="1:5" s="7" customFormat="1" ht="15" customHeight="1">
      <c r="A37" s="5" t="s">
        <v>2111</v>
      </c>
      <c r="B37" s="30">
        <v>10.6</v>
      </c>
      <c r="C37" s="6"/>
      <c r="D37" s="8" t="s">
        <v>2110</v>
      </c>
      <c r="E37" s="30">
        <v>11.3</v>
      </c>
    </row>
    <row r="38" spans="1:5" s="7" customFormat="1" ht="15" customHeight="1">
      <c r="A38" s="5" t="s">
        <v>2115</v>
      </c>
      <c r="B38" s="30">
        <v>28</v>
      </c>
      <c r="C38" s="6"/>
      <c r="D38" s="8" t="s">
        <v>2115</v>
      </c>
      <c r="E38" s="30">
        <v>36</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v>5</v>
      </c>
    </row>
    <row r="44" spans="1:5" s="15" customFormat="1" ht="15">
      <c r="A44" s="3" t="s">
        <v>2106</v>
      </c>
      <c r="B44" s="9"/>
      <c r="C44" s="6"/>
      <c r="D44" s="10" t="s">
        <v>2106</v>
      </c>
      <c r="E44" s="9"/>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2</v>
      </c>
    </row>
    <row r="58" spans="1:5" s="15" customFormat="1" ht="15">
      <c r="A58" s="3" t="s">
        <v>2094</v>
      </c>
      <c r="B58" s="9">
        <v>4</v>
      </c>
      <c r="C58" s="6"/>
      <c r="D58" s="10" t="s">
        <v>2094</v>
      </c>
      <c r="E58" s="9">
        <v>4</v>
      </c>
    </row>
    <row r="59" spans="1:5" s="15" customFormat="1" ht="15">
      <c r="A59" s="3" t="s">
        <v>2093</v>
      </c>
      <c r="B59" s="9">
        <v>2</v>
      </c>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2</v>
      </c>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v>2</v>
      </c>
    </row>
    <row r="86" spans="1:5" s="15" customFormat="1" ht="15">
      <c r="A86" s="3" t="s">
        <v>2072</v>
      </c>
      <c r="B86" s="9"/>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8</v>
      </c>
      <c r="E97" s="35">
        <v>3</v>
      </c>
      <c r="F97" s="35" t="s">
        <v>2290</v>
      </c>
      <c r="G97" s="77"/>
      <c r="H97" s="78"/>
    </row>
    <row r="98" spans="1:8" ht="15">
      <c r="A98" s="33" t="s">
        <v>1088</v>
      </c>
      <c r="B98" s="20" t="str">
        <f>IF(A98="NEWCOD",IF(ISBLANK(G98),"renseigner le champ 'Nouveau taxon'",G98),VLOOKUP(A98,'Ref Taxo'!A:B,2,FALSE))</f>
        <v>Lyngbya</v>
      </c>
      <c r="C98" s="21">
        <f>IF(A98="NEWCOD",IF(ISBLANK(H98),"NoCod",H98),VLOOKUP(A98,'Ref Taxo'!A:D,4,FALSE))</f>
        <v>1107</v>
      </c>
      <c r="D98" s="34">
        <v>0.02</v>
      </c>
      <c r="E98" s="35">
        <v>1.3</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5</v>
      </c>
      <c r="E99" s="35">
        <v>4</v>
      </c>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0.5</v>
      </c>
      <c r="E100" s="35">
        <v>0.5</v>
      </c>
      <c r="F100" s="35" t="s">
        <v>2290</v>
      </c>
      <c r="G100" s="79"/>
      <c r="H100" s="80"/>
    </row>
    <row r="101" spans="1:8" ht="15">
      <c r="A101" s="33" t="s">
        <v>1306</v>
      </c>
      <c r="B101" s="20" t="str">
        <f>IF(A101="NEWCOD",IF(ISBLANK(G101),"renseigner le champ 'Nouveau taxon'",G101),VLOOKUP(A101,'Ref Taxo'!A:B,2,FALSE))</f>
        <v>Oscillatoria</v>
      </c>
      <c r="C101" s="21">
        <f>IF(A101="NEWCOD",IF(ISBLANK(H101),"NoCod",H101),VLOOKUP(A101,'Ref Taxo'!A:D,4,FALSE))</f>
        <v>1108</v>
      </c>
      <c r="D101" s="34">
        <v>5.8</v>
      </c>
      <c r="E101" s="35">
        <v>6</v>
      </c>
      <c r="F101" s="35" t="s">
        <v>2290</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4</v>
      </c>
      <c r="E102" s="35">
        <v>10.5</v>
      </c>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0.5</v>
      </c>
      <c r="E103" s="35">
        <v>2</v>
      </c>
      <c r="F103" s="35" t="s">
        <v>2290</v>
      </c>
      <c r="G103" s="79"/>
      <c r="H103" s="80"/>
    </row>
    <row r="104" spans="1:8" ht="15">
      <c r="A104" s="33" t="s">
        <v>435</v>
      </c>
      <c r="B104" s="20" t="str">
        <f>IF(A104="NEWCOD",IF(ISBLANK(G104),"renseigner le champ 'Nouveau taxon'",G104),VLOOKUP(A104,'Ref Taxo'!A:B,2,FALSE))</f>
        <v>Cinclidotus riparius</v>
      </c>
      <c r="C104" s="21">
        <f>IF(A104="NEWCOD",IF(ISBLANK(H104),"NoCod",H104),VLOOKUP(A104,'Ref Taxo'!A:D,4,FALSE))</f>
        <v>1321</v>
      </c>
      <c r="D104" s="34">
        <v>0.01</v>
      </c>
      <c r="E104" s="35"/>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0.03</v>
      </c>
      <c r="E105" s="35"/>
      <c r="F105" s="35" t="s">
        <v>2290</v>
      </c>
      <c r="G105" s="79"/>
      <c r="H105" s="80"/>
    </row>
    <row r="106" spans="1:8" ht="15">
      <c r="A106" s="33" t="s">
        <v>741</v>
      </c>
      <c r="B106" s="20" t="str">
        <f>IF(A106="NEWCOD",IF(ISBLANK(G106),"renseigner le champ 'Nouveau taxon'",G106),VLOOKUP(A106,'Ref Taxo'!A:B,2,FALSE))</f>
        <v>Fissidens fontanus</v>
      </c>
      <c r="C106" s="21">
        <f>IF(A106="NEWCOD",IF(ISBLANK(H106),"NoCod",H106),VLOOKUP(A106,'Ref Taxo'!A:D,4,FALSE))</f>
        <v>31545</v>
      </c>
      <c r="D106" s="34">
        <v>0.03</v>
      </c>
      <c r="E106" s="35">
        <v>0.05</v>
      </c>
      <c r="F106" s="35" t="s">
        <v>2290</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0.02</v>
      </c>
      <c r="E107" s="35"/>
      <c r="F107" s="35" t="s">
        <v>2290</v>
      </c>
      <c r="G107" s="79"/>
      <c r="H107" s="80"/>
    </row>
    <row r="108" spans="1:8" ht="15">
      <c r="A108" s="33" t="s">
        <v>28</v>
      </c>
      <c r="B108" s="20" t="str">
        <f>IF(A108="NEWCOD",IF(ISBLANK(G108),"renseigner le champ 'Nouveau taxon'",G108),VLOOKUP(A108,'Ref Taxo'!A:B,2,FALSE))</f>
        <v>Agrostis stolonifera</v>
      </c>
      <c r="C108" s="21">
        <f>IF(A108="NEWCOD",IF(ISBLANK(H108),"NoCod",H108),VLOOKUP(A108,'Ref Taxo'!A:D,4,FALSE))</f>
        <v>1543</v>
      </c>
      <c r="D108" s="34">
        <v>0.01</v>
      </c>
      <c r="E108" s="35"/>
      <c r="F108" s="35" t="s">
        <v>2290</v>
      </c>
      <c r="G108" s="79"/>
      <c r="H108" s="80"/>
    </row>
    <row r="109" spans="1:8" ht="15">
      <c r="A109" s="33" t="s">
        <v>1345</v>
      </c>
      <c r="B109" s="20" t="str">
        <f>IF(A109="NEWCOD",IF(ISBLANK(G109),"renseigner le champ 'Nouveau taxon'",G109),VLOOKUP(A109,'Ref Taxo'!A:B,2,FALSE))</f>
        <v>Persicaria hydropiper</v>
      </c>
      <c r="C109" s="21">
        <f>IF(A109="NEWCOD",IF(ISBLANK(H109),"NoCod",H109),VLOOKUP(A109,'Ref Taxo'!A:D,4,FALSE))</f>
        <v>31021</v>
      </c>
      <c r="D109" s="34"/>
      <c r="E109" s="35">
        <v>0.01</v>
      </c>
      <c r="F109" s="35" t="s">
        <v>2290</v>
      </c>
      <c r="G109" s="79"/>
      <c r="H109" s="80"/>
    </row>
    <row r="110" spans="1:8" ht="15">
      <c r="A110" s="33" t="s">
        <v>1366</v>
      </c>
      <c r="B110" s="20" t="str">
        <f>IF(A110="NEWCOD",IF(ISBLANK(G110),"renseigner le champ 'Nouveau taxon'",G110),VLOOKUP(A110,'Ref Taxo'!A:B,2,FALSE))</f>
        <v>Phalaris arundinacea</v>
      </c>
      <c r="C110" s="21">
        <f>IF(A110="NEWCOD",IF(ISBLANK(H110),"NoCod",H110),VLOOKUP(A110,'Ref Taxo'!A:D,4,FALSE))</f>
        <v>1577</v>
      </c>
      <c r="D110" s="34"/>
      <c r="E110" s="35">
        <v>0.01</v>
      </c>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2020-02-28T16:40:19Z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