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096810" sheetId="2" r:id="rId2"/>
    <sheet name="Mises à jour" sheetId="3" r:id="rId3"/>
  </sheets>
  <definedNames/>
  <calcPr calcId="181029"/>
  <extLst/>
</workbook>
</file>

<file path=xl/sharedStrings.xml><?xml version="1.0" encoding="utf-8"?>
<sst xmlns="http://schemas.openxmlformats.org/spreadsheetml/2006/main" count="6488" uniqueCount="5304">
  <si>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</si>
  <si>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</si>
  <si>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</si>
  <si>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</si>
  <si>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</si>
  <si>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</si>
  <si>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</si>
  <si>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</si>
  <si>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</si>
  <si>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</si>
  <si>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</si>
  <si>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</si>
  <si>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</si>
  <si>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</si>
  <si>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</si>
  <si>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</si>
  <si>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</si>
  <si>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</si>
  <si>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</si>
  <si>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</si>
  <si>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</si>
  <si>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</si>
  <si>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</si>
  <si>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</si>
  <si>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</si>
  <si>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</si>
  <si>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</si>
  <si>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</si>
  <si>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</si>
  <si>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</si>
  <si>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</si>
  <si>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</si>
  <si>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</si>
  <si>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</si>
  <si>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</si>
  <si>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</si>
  <si>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</si>
  <si>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</si>
  <si>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</si>
  <si>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</si>
  <si>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</si>
  <si>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</si>
  <si>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</si>
  <si>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</si>
  <si>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</si>
  <si>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</si>
  <si>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</si>
  <si>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</si>
  <si>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</si>
  <si>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</si>
  <si>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</si>
  <si>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</si>
  <si>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</si>
  <si>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</si>
  <si>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</si>
  <si>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</si>
  <si>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</si>
  <si>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</si>
  <si>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</si>
  <si>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</si>
  <si>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</si>
  <si>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</si>
  <si>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</si>
  <si>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</si>
  <si>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</si>
  <si>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</si>
  <si>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</si>
  <si>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</si>
  <si>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</si>
  <si>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</si>
  <si>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</si>
  <si>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</si>
  <si>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</si>
  <si>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</si>
  <si>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</si>
  <si>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</si>
  <si>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</si>
  <si>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</si>
  <si>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</si>
  <si>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</si>
  <si>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</si>
  <si>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</si>
  <si>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</si>
  <si>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</si>
  <si>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</si>
  <si>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</si>
  <si>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</si>
  <si>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</si>
  <si>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</si>
  <si>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</si>
  <si>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</si>
  <si>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</si>
  <si>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</si>
  <si>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</si>
  <si>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</si>
  <si>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</si>
  <si>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</si>
  <si>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</si>
  <si>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</si>
  <si>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</si>
  <si>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</si>
  <si>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</si>
  <si>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</si>
  <si>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</si>
  <si>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</si>
  <si>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</si>
  <si>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</si>
  <si>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</si>
  <si>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</si>
  <si>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</si>
  <si>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</si>
  <si>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</si>
  <si>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</si>
  <si>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</si>
  <si>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</si>
  <si>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</si>
  <si>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</si>
  <si>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</si>
  <si>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</si>
  <si>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</si>
  <si>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</si>
  <si>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</si>
  <si>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</si>
  <si>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</si>
  <si>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</si>
  <si>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</si>
  <si>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</si>
  <si>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</si>
  <si>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</si>
  <si>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</si>
  <si>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</si>
  <si>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</si>
  <si>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</si>
  <si>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</si>
  <si>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</si>
  <si>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</si>
  <si>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</si>
  <si>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</si>
  <si>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</si>
  <si>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</si>
  <si>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</si>
  <si>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</si>
  <si>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</si>
  <si>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</si>
  <si>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</si>
  <si>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</si>
  <si>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</si>
  <si>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</si>
  <si>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</si>
  <si>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</si>
  <si>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</si>
  <si>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</si>
  <si>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</si>
  <si>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</si>
  <si>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</si>
  <si>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</si>
  <si>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</si>
  <si>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</si>
  <si>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</si>
  <si>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</si>
  <si>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</si>
  <si>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</si>
  <si>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</si>
  <si>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</si>
  <si>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</si>
  <si>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</si>
  <si>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</si>
  <si>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</si>
  <si>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</si>
  <si>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</si>
  <si>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</si>
  <si>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</si>
  <si>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</si>
  <si>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</si>
  <si>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</si>
  <si>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</si>
  <si>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</si>
  <si>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</si>
  <si>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</si>
  <si>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</si>
  <si>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</si>
  <si>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</si>
  <si>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</si>
  <si>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</si>
  <si>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</si>
  <si>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</si>
  <si>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</si>
  <si>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</si>
  <si>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</si>
  <si>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</si>
  <si>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</si>
  <si>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</si>
  <si>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</si>
  <si>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</si>
  <si>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</si>
  <si>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</si>
  <si>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</si>
  <si>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</si>
  <si>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</si>
  <si>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</si>
  <si>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</si>
  <si>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</si>
  <si>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</si>
  <si>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</si>
  <si>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</si>
  <si>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</si>
  <si>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</si>
  <si>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</si>
  <si>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</si>
  <si>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</si>
  <si>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</si>
  <si>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</si>
  <si>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</si>
  <si>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</si>
  <si>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</si>
  <si>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</si>
  <si>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</si>
  <si>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</si>
  <si>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</si>
  <si>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</si>
  <si>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</si>
  <si>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</si>
  <si>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</si>
  <si>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</si>
  <si>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</si>
  <si>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</si>
  <si>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</si>
  <si>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</si>
  <si>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</si>
  <si>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</si>
  <si>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</si>
  <si>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</si>
  <si>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</si>
  <si>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</si>
  <si>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</si>
  <si>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</si>
  <si>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</si>
  <si>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</si>
  <si>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</si>
  <si>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</si>
  <si>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</si>
  <si>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</si>
  <si>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</si>
  <si>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</si>
  <si>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</si>
  <si>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</si>
  <si>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</si>
  <si>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</si>
  <si>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</si>
  <si>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</si>
  <si>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</si>
  <si>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</si>
  <si>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</si>
  <si>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</si>
  <si>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</si>
  <si>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</si>
  <si>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</si>
  <si>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</si>
  <si>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</si>
  <si>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</si>
  <si>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</si>
  <si>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</si>
  <si>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</si>
  <si>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</si>
  <si>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</si>
  <si>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</si>
  <si>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</si>
  <si>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</si>
  <si>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</si>
  <si>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</si>
  <si>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</si>
  <si>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</si>
  <si>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</si>
  <si>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</si>
  <si>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</si>
  <si>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</si>
  <si>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</si>
  <si>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</si>
  <si>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</si>
  <si>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</si>
  <si>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</si>
  <si>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</si>
  <si>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</si>
  <si>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</si>
  <si>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</si>
  <si>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</si>
  <si>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</si>
  <si>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</si>
  <si>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</si>
  <si>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</si>
  <si>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</si>
  <si>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</si>
  <si>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</si>
  <si>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</si>
  <si>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</si>
  <si>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</si>
  <si>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</si>
  <si>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</si>
  <si>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</si>
  <si>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</si>
  <si>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</si>
  <si>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</si>
  <si>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</si>
  <si>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</si>
  <si>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</si>
  <si>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</si>
  <si>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</si>
  <si>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</si>
  <si>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</si>
  <si>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</si>
  <si>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</si>
  <si>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</si>
  <si>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</si>
  <si>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</si>
  <si>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</si>
  <si>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</si>
  <si>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</si>
  <si>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</si>
  <si>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</si>
  <si>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</si>
  <si>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</si>
  <si>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</si>
  <si>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</si>
  <si>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</si>
  <si>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</si>
  <si>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</si>
  <si>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</si>
  <si>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</si>
  <si>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</si>
  <si>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</si>
  <si>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</si>
  <si>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</si>
  <si>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</si>
  <si>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</si>
  <si>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</si>
  <si>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</si>
  <si>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</si>
  <si>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</si>
  <si>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</si>
  <si>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</si>
  <si>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</si>
  <si>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</si>
  <si>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</si>
  <si>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</si>
  <si>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</si>
  <si>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</si>
  <si>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</si>
  <si>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</si>
  <si>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</si>
  <si>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</si>
  <si>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</si>
  <si>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</si>
  <si>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</si>
  <si>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</si>
  <si>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</si>
  <si>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</si>
  <si>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</si>
  <si>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</si>
  <si>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</si>
  <si>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</si>
  <si>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</si>
  <si>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</si>
  <si>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</si>
  <si>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</si>
  <si>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</si>
  <si>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</si>
  <si>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</si>
  <si>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</si>
  <si>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</si>
  <si>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</si>
  <si>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</si>
  <si>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</si>
  <si>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</si>
  <si>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</si>
  <si>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</si>
  <si>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</si>
  <si>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</si>
  <si>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</si>
  <si>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</si>
  <si>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</si>
  <si>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</si>
  <si>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</si>
  <si>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</si>
  <si>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</si>
  <si>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</si>
  <si>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</si>
  <si>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</si>
  <si>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</si>
  <si>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</si>
  <si>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</si>
  <si>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</si>
  <si>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</si>
  <si>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</si>
  <si>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</si>
  <si>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</si>
  <si>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</si>
  <si>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</si>
  <si>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</si>
  <si>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</si>
  <si>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</si>
  <si>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</si>
  <si>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</si>
  <si>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</si>
  <si>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</si>
  <si>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</si>
  <si>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</si>
  <si>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</si>
  <si>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</si>
  <si>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</si>
  <si>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</si>
  <si>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</si>
  <si>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</si>
  <si>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</si>
  <si>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</si>
  <si>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</si>
  <si>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</si>
  <si>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</si>
  <si>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</si>
  <si>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</si>
  <si>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</si>
  <si>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</si>
  <si>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</si>
  <si>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</si>
  <si>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</si>
  <si>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</si>
  <si>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</si>
  <si>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</si>
  <si>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</si>
  <si>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</si>
  <si>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</si>
  <si>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</si>
  <si>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</si>
  <si>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</si>
  <si>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</si>
  <si>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</si>
  <si>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</si>
  <si>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</si>
  <si>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</si>
  <si>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</si>
  <si>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</si>
  <si>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</si>
  <si>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</si>
  <si>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</si>
  <si>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</si>
  <si>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</si>
  <si>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</si>
  <si>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</si>
  <si>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</si>
  <si>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</si>
  <si>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</si>
  <si>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</si>
  <si>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</si>
  <si>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</si>
  <si>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</si>
  <si>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</si>
  <si>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</si>
  <si>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</si>
  <si>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</si>
  <si>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</si>
  <si>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</si>
  <si>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</si>
  <si>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</si>
  <si>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</si>
  <si>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</si>
  <si>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</si>
  <si>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</si>
  <si>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</si>
  <si>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</si>
  <si>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</si>
  <si>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</si>
  <si>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</si>
  <si>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</si>
  <si>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</si>
  <si>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</si>
  <si>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</si>
  <si>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</si>
  <si>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</si>
  <si>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</si>
  <si>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</si>
  <si>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</si>
  <si>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</si>
  <si>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</si>
  <si>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</si>
  <si>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</si>
  <si>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</si>
  <si>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</si>
  <si>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</si>
  <si>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</si>
  <si>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</si>
  <si>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</si>
  <si>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</si>
  <si>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</si>
  <si>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</si>
  <si>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</si>
  <si>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</si>
  <si>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</si>
  <si>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</si>
  <si>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</si>
  <si>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</si>
  <si>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</si>
  <si>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</si>
  <si>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</si>
  <si>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</si>
  <si>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</si>
  <si>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</si>
  <si>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</si>
  <si>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</si>
  <si>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</si>
  <si>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</si>
  <si>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</si>
  <si>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</si>
  <si>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</si>
  <si>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</si>
  <si>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</si>
  <si>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</si>
  <si>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</si>
  <si>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</si>
  <si>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</si>
  <si>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</si>
  <si>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</si>
  <si>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</si>
  <si>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</si>
  <si>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</si>
  <si>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</si>
  <si>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</si>
  <si>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</si>
  <si>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</si>
  <si>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</si>
  <si>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</si>
  <si>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</si>
  <si>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</si>
  <si>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</si>
  <si>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</si>
  <si>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</si>
  <si>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</si>
  <si>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</si>
  <si>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</si>
  <si>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</si>
  <si>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</si>
  <si>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</si>
  <si>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</si>
  <si>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</si>
  <si>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</si>
  <si>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</si>
  <si>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</si>
  <si>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</si>
  <si>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</si>
  <si>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</si>
  <si>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</si>
  <si>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</si>
  <si>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</si>
  <si>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</si>
  <si>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</si>
  <si>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</si>
  <si>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</si>
  <si>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</si>
  <si>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</si>
  <si>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</si>
  <si>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</si>
  <si>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</si>
  <si>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</si>
  <si>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</si>
  <si>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</si>
  <si>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</si>
  <si>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</si>
  <si>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</si>
  <si>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</si>
  <si>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</si>
  <si>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</si>
  <si>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</si>
  <si>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</si>
  <si>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</si>
  <si>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</si>
  <si>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</si>
  <si>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</si>
  <si>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</si>
  <si>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</si>
  <si>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</si>
  <si>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</si>
  <si>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</si>
  <si>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</si>
  <si>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</si>
  <si>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</si>
  <si>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</si>
  <si>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</si>
  <si>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</si>
  <si>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</si>
  <si>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</si>
  <si>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</si>
  <si>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</si>
  <si>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</si>
  <si>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</si>
  <si>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</si>
  <si>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</si>
  <si>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</si>
  <si>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</si>
  <si>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</si>
  <si>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</si>
  <si>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</si>
  <si>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</si>
  <si>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</si>
  <si>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</si>
  <si>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</si>
  <si>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</si>
  <si>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</si>
  <si>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</si>
  <si>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</si>
  <si>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</si>
  <si>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</si>
  <si>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</si>
  <si>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</si>
  <si>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</si>
  <si>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</si>
  <si>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</si>
  <si>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</si>
  <si>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</si>
  <si>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</si>
  <si>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</si>
  <si>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</si>
  <si>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</si>
  <si>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</si>
  <si>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</si>
  <si>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</si>
  <si>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</si>
  <si>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</si>
  <si>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</si>
  <si>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</si>
  <si>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</si>
  <si>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</si>
  <si>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</si>
  <si>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</si>
  <si>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</si>
  <si>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</si>
  <si>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</si>
  <si>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</si>
  <si>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</si>
  <si>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</si>
  <si>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</si>
  <si>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</si>
  <si>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</si>
  <si>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</si>
  <si>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</si>
  <si>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</si>
  <si>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</si>
  <si>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</si>
  <si>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</si>
  <si>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</si>
  <si>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</si>
  <si>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</si>
  <si>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</si>
  <si>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</si>
  <si>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</si>
  <si>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</si>
  <si>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</si>
  <si>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</si>
  <si>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</si>
  <si>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</si>
  <si>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</si>
  <si>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</si>
  <si>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</si>
  <si>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</si>
  <si>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</si>
  <si>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</si>
  <si>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</si>
  <si>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</si>
  <si>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</si>
  <si>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</si>
  <si>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</si>
  <si>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</si>
  <si>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</si>
  <si>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</si>
  <si>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</si>
  <si>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</si>
  <si>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</si>
  <si>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</si>
  <si>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</si>
  <si>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</si>
  <si>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</si>
  <si>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</si>
  <si>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</si>
  <si>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</si>
  <si>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</si>
  <si>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</si>
  <si>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</si>
  <si>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</si>
  <si>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</si>
  <si>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</si>
  <si>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</si>
  <si>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</si>
  <si>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</si>
  <si>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</si>
  <si>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</si>
  <si>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</si>
  <si>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</si>
  <si>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</si>
  <si>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</si>
  <si>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</si>
  <si>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</si>
  <si>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</si>
  <si>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</si>
  <si>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</si>
  <si>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</si>
  <si>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</si>
  <si>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</si>
  <si>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</si>
  <si>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</si>
  <si>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</si>
  <si>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</si>
  <si>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</si>
  <si>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</si>
  <si>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</si>
  <si>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</si>
  <si>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</si>
  <si>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</si>
  <si>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</si>
  <si>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</si>
  <si>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</si>
  <si>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</si>
  <si>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</si>
  <si>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</si>
  <si>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</si>
  <si>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</si>
  <si>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</si>
  <si>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</si>
  <si>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</si>
  <si>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</si>
  <si>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</si>
  <si>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</si>
  <si>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</si>
  <si>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</si>
  <si>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</si>
  <si>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</si>
  <si>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</si>
  <si>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</si>
  <si>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</si>
  <si>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</si>
  <si>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</si>
  <si>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</si>
  <si>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</si>
  <si>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</si>
  <si>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</si>
  <si>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</si>
  <si>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</si>
  <si>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</si>
  <si>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</si>
  <si>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</si>
  <si>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</si>
  <si>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</si>
  <si>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</si>
  <si>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</si>
  <si>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</si>
  <si>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</si>
  <si>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</si>
  <si>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</si>
  <si>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</si>
  <si>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</si>
  <si>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</si>
  <si>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</si>
  <si>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</si>
  <si>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</si>
  <si>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</si>
  <si>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</si>
  <si>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</si>
  <si>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</si>
  <si>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</si>
  <si>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</si>
  <si>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</si>
  <si>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</si>
  <si>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</si>
  <si>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</si>
  <si>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</si>
  <si>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</si>
  <si>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</si>
  <si>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</si>
  <si>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</si>
  <si>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</si>
  <si>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</si>
  <si>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</si>
  <si>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</si>
  <si>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</si>
  <si>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</si>
  <si>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</si>
  <si>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</si>
  <si>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</si>
  <si>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</si>
  <si>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</si>
  <si>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</si>
  <si>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</si>
  <si>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</si>
  <si>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</si>
  <si>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</si>
  <si>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</si>
  <si>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</si>
  <si>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</si>
  <si>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</si>
  <si>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</si>
  <si>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</si>
  <si>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</si>
  <si>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</si>
  <si>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</si>
  <si>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</si>
  <si>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</si>
  <si>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</si>
  <si>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</si>
  <si>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</si>
  <si>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</si>
  <si>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</si>
  <si>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</si>
  <si>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</si>
  <si>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</si>
  <si>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</si>
  <si>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</si>
  <si>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</si>
  <si>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</si>
  <si>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</si>
  <si>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</si>
  <si>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</si>
  <si>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</si>
  <si>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</si>
  <si>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</si>
  <si>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</si>
  <si>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</si>
  <si>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</si>
  <si>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</si>
  <si>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</si>
  <si>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</si>
  <si>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</si>
  <si>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</si>
  <si>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</si>
  <si>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</si>
  <si>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</si>
  <si>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</si>
  <si>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</si>
  <si>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</si>
  <si>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</si>
  <si>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</si>
  <si>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</si>
  <si>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</si>
  <si>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</si>
  <si>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</si>
  <si>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</si>
  <si>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</si>
  <si>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</si>
  <si>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</si>
  <si>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</si>
  <si>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</si>
  <si>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</si>
  <si>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</si>
  <si>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</si>
  <si>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</si>
  <si>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</si>
  <si>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</si>
  <si>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</si>
  <si>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</si>
  <si>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</si>
  <si>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</si>
  <si>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</si>
  <si>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</si>
  <si>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</si>
  <si>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</si>
  <si>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</si>
  <si>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</si>
  <si>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</si>
  <si>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</si>
  <si>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</si>
  <si>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</si>
  <si>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</si>
  <si>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</si>
  <si>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</si>
  <si>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</si>
  <si>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</si>
  <si>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</si>
  <si>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</si>
  <si>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</si>
  <si>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</si>
  <si>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</si>
  <si>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</si>
  <si>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</si>
  <si>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</si>
  <si>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</si>
  <si>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</si>
  <si>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</si>
  <si>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</si>
  <si>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</si>
  <si>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</si>
  <si>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</si>
  <si>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</si>
  <si>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</si>
  <si>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</si>
  <si>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</si>
  <si>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</si>
  <si>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</si>
  <si>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</si>
  <si>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</si>
  <si>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</si>
  <si>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</si>
  <si>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</si>
  <si>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</si>
  <si>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</si>
  <si>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</si>
  <si>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</si>
  <si>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</si>
  <si>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</si>
  <si>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</si>
  <si>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</si>
  <si>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</si>
  <si>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</si>
  <si>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</si>
  <si>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</si>
  <si>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</si>
  <si>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</si>
  <si>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</si>
  <si>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</si>
  <si>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</si>
  <si>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</si>
  <si>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</si>
  <si>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</si>
  <si>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</si>
  <si>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</si>
  <si>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</si>
  <si>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</si>
  <si>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</si>
  <si>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</si>
  <si>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</si>
  <si>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</si>
  <si>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</si>
  <si>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</si>
  <si>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</si>
  <si>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</si>
  <si>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</si>
  <si>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</si>
  <si>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</si>
  <si>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</si>
  <si>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</si>
  <si>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</si>
  <si>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</si>
  <si>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</si>
  <si>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</si>
  <si>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</si>
  <si>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</si>
  <si>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</si>
  <si>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</si>
  <si>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</si>
  <si>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</si>
  <si>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</si>
  <si>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</si>
  <si>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</si>
  <si>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</si>
  <si>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</si>
  <si>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</si>
  <si>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</si>
  <si>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</si>
  <si>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</si>
  <si>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</si>
  <si>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</si>
  <si>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</si>
  <si>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</si>
  <si>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</si>
  <si>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</si>
  <si>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</si>
  <si>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</si>
  <si>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</si>
  <si>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</si>
  <si>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</si>
  <si>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</si>
  <si>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</si>
  <si>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</si>
  <si>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</si>
  <si>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</si>
  <si>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</si>
  <si>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</si>
  <si>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</si>
  <si>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</si>
  <si>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</si>
  <si>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</si>
  <si>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</si>
  <si>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</si>
  <si>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</si>
  <si>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</si>
  <si>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</si>
  <si>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</si>
  <si>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</si>
  <si>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</si>
  <si>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</si>
  <si>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</si>
  <si>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</si>
  <si>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</si>
  <si>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</si>
  <si>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</si>
  <si>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</si>
  <si>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</si>
  <si>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</si>
  <si>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</si>
  <si>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</si>
  <si>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</si>
  <si>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</si>
  <si>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</si>
  <si>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</si>
  <si>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</si>
  <si>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</si>
  <si>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</si>
  <si>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</si>
  <si>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</si>
  <si>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</si>
  <si>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</si>
  <si>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</si>
  <si>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</si>
  <si>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</si>
  <si>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</si>
  <si>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</si>
  <si>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</si>
  <si>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</si>
  <si>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</si>
  <si>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</si>
  <si>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</si>
  <si>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</si>
  <si>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</si>
  <si>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</si>
  <si>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</si>
  <si>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</si>
  <si>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</si>
  <si>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</si>
  <si>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</si>
  <si>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</si>
  <si>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</si>
  <si>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</si>
  <si>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</si>
  <si>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</si>
  <si>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</si>
  <si>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</si>
  <si>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</si>
  <si>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</si>
  <si>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</si>
  <si>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</si>
  <si>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</si>
  <si>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</si>
  <si>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</si>
  <si>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</si>
  <si>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</si>
  <si>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</si>
  <si>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</si>
  <si>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</si>
  <si>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</si>
  <si>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</si>
  <si>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</si>
  <si>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</si>
  <si>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</si>
  <si>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</si>
  <si>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</si>
  <si>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</si>
  <si>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</si>
  <si>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</si>
  <si>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</si>
  <si>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</si>
  <si>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</si>
  <si>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</si>
  <si>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</si>
  <si>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</si>
  <si>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</si>
  <si>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</si>
  <si>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</si>
  <si>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</si>
  <si>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</si>
  <si>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</si>
  <si>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</si>
  <si>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</si>
  <si>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</si>
  <si>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</si>
  <si>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</si>
  <si>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</si>
  <si>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</si>
  <si>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</si>
  <si>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</si>
  <si>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</si>
  <si>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</si>
  <si>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</si>
  <si>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</si>
  <si>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</si>
  <si>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</si>
  <si>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</si>
  <si>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</si>
  <si>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</si>
  <si>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</si>
  <si>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</si>
  <si>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</si>
  <si>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</si>
  <si>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</si>
  <si>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</si>
  <si>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</si>
  <si>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</si>
  <si>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</si>
  <si>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</si>
  <si>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</si>
  <si>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</si>
  <si>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</si>
  <si>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</si>
  <si>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</si>
  <si>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</si>
  <si>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</si>
  <si>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</si>
  <si>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</si>
  <si>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</si>
  <si>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</si>
  <si>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</si>
  <si>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</si>
  <si>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</si>
  <si>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</si>
  <si>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</si>
  <si>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</si>
  <si>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</si>
  <si>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</si>
  <si>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</si>
  <si>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</si>
  <si>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</si>
  <si>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</si>
  <si>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</si>
  <si>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</si>
  <si>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</si>
  <si>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</si>
  <si>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</si>
  <si>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</si>
  <si>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</si>
  <si>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</si>
  <si>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</si>
  <si>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</si>
  <si>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</si>
  <si>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</si>
  <si>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</si>
  <si>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</si>
  <si>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</si>
  <si>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</si>
  <si>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</si>
  <si>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</si>
  <si>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</si>
  <si>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</si>
  <si>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</si>
  <si>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</si>
  <si>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</si>
  <si>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</si>
  <si>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</si>
  <si>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</si>
  <si>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</si>
  <si>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</si>
  <si>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</si>
  <si>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</si>
  <si>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</si>
  <si>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</si>
  <si>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</si>
  <si>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</si>
  <si>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</si>
  <si>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</si>
  <si>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</si>
  <si>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</si>
  <si>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</si>
  <si>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</si>
  <si>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</si>
  <si>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</si>
  <si>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</si>
  <si>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</si>
  <si>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</si>
  <si>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</si>
  <si>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</si>
  <si>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</si>
  <si>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</si>
  <si>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</si>
  <si>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</si>
  <si>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</si>
  <si>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</si>
  <si>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</si>
  <si>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</si>
  <si>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</si>
  <si>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</si>
  <si>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</si>
  <si>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</si>
  <si>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</si>
  <si>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</si>
  <si>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</si>
  <si>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</si>
  <si>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</si>
  <si>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</si>
  <si>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</si>
  <si>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</si>
  <si>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</si>
  <si>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</si>
  <si>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</si>
  <si>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</si>
  <si>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</si>
  <si>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</si>
  <si>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</si>
  <si>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</si>
  <si>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</si>
  <si>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</si>
  <si>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</si>
  <si>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</si>
  <si>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</si>
  <si>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</si>
  <si>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</si>
  <si>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</si>
  <si>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</si>
  <si>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</si>
  <si>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</si>
  <si>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</si>
  <si>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</si>
  <si>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</si>
  <si>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</si>
  <si>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</si>
  <si>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</si>
  <si>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</si>
  <si>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</si>
  <si>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</si>
  <si>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</si>
  <si>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</si>
  <si>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</si>
  <si>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</si>
  <si>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</si>
  <si>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</si>
  <si>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</si>
  <si>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</si>
  <si>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</si>
  <si>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</si>
  <si>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</si>
  <si>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</si>
  <si>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</si>
  <si>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</si>
  <si>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</si>
  <si>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</si>
  <si>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</si>
  <si>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</si>
  <si>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</si>
  <si>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</si>
  <si>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</si>
  <si>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</si>
  <si>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</si>
  <si>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</si>
  <si>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</si>
  <si>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</si>
  <si>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</si>
  <si>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</si>
  <si>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</si>
  <si>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</si>
  <si>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</si>
  <si>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</si>
  <si>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</si>
  <si>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</si>
  <si>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</si>
  <si>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</si>
  <si>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</si>
  <si>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</si>
  <si>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</si>
  <si>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</si>
  <si>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</si>
  <si>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</si>
  <si>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</si>
  <si>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</si>
  <si>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</si>
  <si>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</si>
  <si>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</si>
  <si>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</si>
  <si>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</si>
  <si>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</si>
  <si>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</si>
  <si>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</si>
  <si>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</si>
  <si>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</si>
  <si>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</si>
  <si>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</si>
  <si>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</si>
  <si>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</si>
  <si>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</si>
  <si>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</si>
  <si>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</si>
  <si>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</si>
  <si>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</si>
  <si>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</si>
  <si>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</si>
  <si>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</si>
  <si>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</si>
  <si>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</si>
  <si>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</si>
  <si>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</si>
  <si>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</si>
  <si>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</si>
  <si>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</si>
  <si>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</si>
  <si>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</si>
  <si>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</si>
  <si>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</si>
  <si>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</si>
  <si>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</si>
  <si>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</si>
  <si>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</si>
  <si>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</si>
  <si>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</si>
  <si>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</si>
  <si>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</si>
  <si>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</si>
  <si>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</si>
  <si>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</si>
  <si>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</si>
  <si>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</si>
  <si>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</si>
  <si>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</si>
  <si>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</si>
  <si>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</si>
  <si>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</si>
  <si>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</si>
  <si>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</si>
  <si>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</si>
  <si>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</si>
  <si>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</si>
  <si>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</si>
  <si>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</si>
  <si>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</si>
  <si>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</si>
  <si>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</si>
  <si>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</si>
  <si>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</si>
  <si>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</si>
  <si>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</si>
  <si>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</si>
  <si>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</si>
  <si>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</si>
  <si>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</si>
  <si>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</si>
  <si>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</si>
  <si>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</si>
  <si>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</si>
  <si>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</si>
  <si>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</si>
  <si>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</si>
  <si>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</si>
  <si>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</si>
  <si>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</si>
  <si>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</si>
  <si>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</si>
  <si>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</si>
  <si>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</si>
  <si>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</si>
  <si>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</si>
  <si>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</si>
  <si>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</si>
  <si>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</si>
  <si>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</si>
  <si>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</si>
  <si>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</si>
  <si>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</si>
  <si>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</si>
  <si>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</si>
  <si>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</si>
  <si>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</si>
  <si>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</si>
  <si>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</si>
  <si>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</si>
  <si>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</si>
  <si>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</si>
  <si>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</si>
  <si>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</si>
  <si>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</si>
  <si>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</si>
  <si>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</si>
  <si>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</si>
  <si>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</si>
  <si>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</si>
  <si>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</si>
  <si>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</si>
  <si>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</si>
  <si>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</si>
  <si>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</si>
  <si>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</si>
  <si>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</si>
  <si>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</si>
  <si>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</si>
  <si>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</si>
  <si>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</si>
  <si>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</si>
  <si>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</si>
  <si>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</si>
  <si>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</si>
  <si>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</si>
  <si>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</si>
  <si>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</si>
  <si>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</si>
  <si>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</si>
  <si>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</si>
  <si>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</si>
  <si>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</si>
  <si>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</si>
  <si>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</si>
  <si>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</si>
  <si>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</si>
  <si>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</si>
  <si>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</si>
  <si>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</si>
  <si>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</si>
  <si>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</si>
  <si>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</si>
  <si>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</si>
  <si>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</si>
  <si>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</si>
  <si>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</si>
  <si>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</si>
  <si>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</si>
  <si>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</si>
  <si>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</si>
  <si>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</si>
  <si>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</si>
  <si>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</si>
  <si>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</si>
  <si>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</si>
  <si>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</si>
  <si>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</si>
  <si>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</si>
  <si>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</si>
  <si>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</si>
  <si>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</si>
  <si>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</si>
  <si>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</si>
  <si>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</si>
  <si>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</si>
  <si>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</si>
  <si>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</si>
  <si>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</si>
  <si>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</si>
  <si>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</si>
  <si>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</si>
  <si>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</si>
  <si>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</si>
  <si>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</si>
  <si>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</si>
  <si>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</si>
  <si>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</si>
  <si>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</si>
  <si>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</si>
  <si>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</si>
  <si>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</si>
  <si>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</si>
  <si>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</si>
  <si>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</si>
  <si>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</si>
  <si>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</si>
  <si>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</si>
  <si>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</si>
  <si>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</si>
  <si>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</si>
  <si>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</si>
  <si>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</si>
  <si>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</si>
  <si>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</si>
  <si>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</si>
  <si>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</si>
  <si>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</si>
  <si>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</si>
  <si>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</si>
  <si>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</si>
  <si>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</si>
  <si>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</si>
  <si>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</si>
  <si>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</si>
  <si>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</si>
  <si>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</si>
  <si>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</si>
  <si>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</si>
  <si>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</si>
  <si>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</si>
  <si>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</si>
  <si>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</si>
  <si>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</si>
  <si>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</si>
  <si>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</si>
  <si>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</si>
  <si>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</si>
  <si>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</si>
  <si>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</si>
  <si>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</si>
  <si>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</si>
  <si>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</si>
  <si>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</si>
  <si>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</si>
  <si>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</si>
  <si>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</si>
  <si>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</si>
  <si>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</si>
  <si>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</si>
  <si>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</si>
  <si>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</si>
  <si>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</si>
  <si>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</si>
  <si>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</si>
  <si>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</si>
  <si>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</si>
  <si>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</si>
  <si>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</si>
  <si>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</si>
  <si>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</si>
  <si>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</si>
  <si>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</si>
  <si>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</si>
  <si>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</si>
  <si>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</si>
  <si>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</si>
  <si>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</si>
  <si>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</si>
  <si>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</si>
  <si>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</si>
  <si>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</si>
  <si>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</si>
  <si>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</si>
  <si>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</si>
  <si>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</si>
  <si>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</si>
  <si>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</si>
  <si>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</si>
  <si>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</si>
  <si>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</si>
  <si>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</si>
  <si>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</si>
  <si>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</si>
  <si>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</si>
  <si>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</si>
  <si>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</si>
  <si>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</si>
  <si>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</si>
  <si>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</si>
  <si>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</si>
  <si>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</si>
  <si>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</si>
  <si>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</si>
  <si>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</si>
  <si>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</si>
  <si>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</si>
  <si>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</si>
  <si>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</si>
  <si>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</si>
  <si>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</si>
  <si>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</si>
  <si>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</si>
  <si>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</si>
  <si>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</si>
  <si>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</si>
  <si>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</si>
  <si>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</si>
  <si>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</si>
  <si>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</si>
  <si>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</si>
  <si>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</si>
  <si>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</si>
  <si>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</si>
  <si>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</si>
  <si>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</si>
  <si>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</si>
  <si>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</si>
  <si>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</si>
  <si>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</si>
  <si>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</si>
  <si>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</si>
  <si>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</si>
  <si>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</si>
  <si>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</si>
  <si>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</si>
  <si>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</si>
  <si>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</si>
  <si>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</si>
  <si>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</si>
  <si>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</si>
  <si>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</si>
  <si>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</si>
  <si>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</si>
  <si>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</si>
  <si>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</si>
  <si>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</si>
  <si>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</si>
  <si>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</si>
  <si>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</si>
  <si>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</si>
  <si>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</si>
  <si>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</si>
  <si>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</si>
  <si>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</si>
  <si>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</si>
  <si>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</si>
  <si>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</si>
  <si>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</si>
  <si>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</si>
  <si>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</si>
  <si>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</si>
  <si>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</si>
  <si>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</si>
  <si>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</si>
  <si>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</si>
  <si>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</si>
  <si>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</si>
  <si>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</si>
  <si>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</si>
  <si>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</si>
  <si>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</si>
  <si>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</si>
  <si>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</si>
  <si>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</si>
  <si>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</si>
  <si>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</si>
  <si>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</si>
  <si>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</si>
  <si>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</si>
  <si>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</si>
  <si>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</si>
  <si>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</si>
  <si>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</si>
  <si>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</si>
  <si>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</si>
  <si>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</si>
  <si>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</si>
  <si>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</si>
  <si>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</si>
  <si>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</si>
  <si>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</si>
  <si>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</si>
  <si>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</si>
  <si>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</si>
  <si>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</si>
  <si>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</si>
  <si>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</si>
  <si>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</si>
  <si>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</si>
  <si>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</si>
  <si>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</si>
  <si>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</si>
  <si>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</si>
  <si>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</si>
  <si>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</si>
  <si>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</si>
  <si>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</si>
  <si>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</si>
  <si>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</si>
  <si>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</si>
  <si>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</si>
  <si>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</si>
  <si>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</si>
  <si>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</si>
  <si>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</si>
  <si>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</si>
  <si>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</si>
  <si>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</si>
  <si>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</si>
  <si>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</si>
  <si>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</si>
  <si>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</si>
  <si>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</si>
  <si>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</si>
  <si>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</si>
  <si>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</si>
  <si>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</si>
  <si>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</si>
  <si>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</si>
  <si>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</si>
  <si>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</si>
  <si>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</si>
  <si>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</si>
  <si>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</si>
  <si>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</si>
  <si>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</si>
  <si>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</si>
  <si>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</si>
  <si>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</si>
  <si>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</si>
  <si>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</si>
  <si>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</si>
  <si>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</si>
  <si>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</si>
  <si>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</si>
  <si>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</si>
  <si>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</si>
  <si>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</si>
  <si>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</si>
  <si>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</si>
  <si>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</si>
  <si>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</si>
  <si>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</si>
  <si>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</si>
  <si>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</si>
  <si>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</si>
  <si>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</si>
  <si>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</si>
  <si>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</si>
  <si>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</si>
  <si>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</si>
  <si>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</si>
  <si>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</si>
  <si>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</si>
  <si>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</si>
  <si>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</si>
  <si>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</si>
  <si>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</si>
  <si>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</si>
  <si>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</si>
  <si>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</si>
  <si>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</si>
  <si>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</si>
  <si>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</si>
  <si>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</si>
  <si>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</si>
  <si>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</si>
  <si>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</si>
  <si>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</si>
  <si>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</si>
  <si>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</si>
  <si>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</si>
  <si>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</si>
  <si>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</si>
  <si>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</si>
  <si>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</si>
  <si>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</si>
  <si>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</si>
  <si>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</si>
  <si>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</si>
  <si>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</si>
  <si>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</si>
  <si>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</si>
  <si>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</si>
  <si>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</si>
  <si>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</si>
  <si>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</si>
  <si>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</si>
  <si>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</si>
  <si>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</si>
  <si>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</si>
  <si>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</si>
  <si>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</si>
  <si>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</si>
  <si>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</si>
  <si>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</si>
  <si>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</si>
  <si>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</si>
  <si>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</si>
  <si>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</si>
  <si>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</si>
  <si>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</si>
  <si>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</si>
  <si>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</si>
  <si>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</si>
  <si>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</si>
  <si>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</si>
  <si>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</si>
  <si>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</si>
  <si>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</si>
  <si>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</si>
  <si>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</si>
  <si>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</si>
  <si>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</si>
  <si>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</si>
  <si>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</si>
  <si>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</si>
  <si>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</si>
  <si>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</si>
  <si>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</si>
  <si>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</si>
  <si>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</si>
  <si>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</si>
  <si>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</si>
  <si>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</si>
  <si>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</si>
  <si>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</si>
  <si>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</si>
  <si>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</si>
  <si>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</si>
  <si>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</si>
  <si>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</si>
  <si>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</si>
  <si>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</si>
  <si>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</si>
  <si>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</si>
  <si>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</si>
  <si>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</si>
  <si>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</si>
  <si>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</si>
  <si>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</si>
  <si>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</si>
  <si>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</si>
  <si>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</si>
  <si>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</si>
  <si>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</si>
  <si>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</si>
  <si>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</si>
  <si>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</si>
  <si>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</si>
  <si>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</si>
  <si>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</si>
  <si>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</si>
  <si>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</si>
  <si>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</si>
  <si>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</si>
  <si>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</si>
  <si>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</si>
  <si>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</si>
  <si>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</si>
  <si>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</si>
  <si>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</si>
  <si>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</si>
  <si>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</si>
  <si>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</si>
  <si>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</si>
  <si>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</si>
  <si>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</si>
  <si>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</si>
  <si>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</si>
  <si>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</si>
  <si>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</si>
  <si>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</si>
  <si>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</si>
  <si>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</si>
  <si>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</si>
  <si>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</si>
  <si>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</si>
  <si>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</si>
  <si>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</si>
  <si>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</si>
  <si>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</si>
  <si>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</si>
  <si>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</si>
  <si>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</si>
  <si>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</si>
  <si>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</si>
  <si>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</si>
  <si>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</si>
  <si>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</si>
  <si>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</si>
  <si>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</si>
  <si>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</si>
  <si>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</si>
  <si>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</si>
  <si>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</si>
  <si>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</si>
  <si>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</si>
  <si>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</si>
  <si>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</si>
  <si>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</si>
  <si>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</si>
  <si>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</si>
  <si>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</si>
  <si>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</si>
  <si>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</si>
  <si>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</si>
  <si>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</si>
  <si>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</si>
  <si>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</si>
  <si>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</si>
  <si>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</si>
  <si>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</si>
  <si>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</si>
  <si>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</si>
  <si>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</si>
  <si>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</si>
  <si>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</si>
  <si>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</si>
  <si>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</si>
  <si>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</si>
  <si>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</si>
  <si>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</si>
  <si>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</si>
  <si>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</si>
  <si>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</si>
  <si>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</si>
  <si>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</si>
  <si>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</si>
  <si>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</si>
  <si>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</si>
  <si>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</si>
  <si>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</si>
  <si>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</si>
  <si>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</si>
  <si>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</si>
  <si>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</si>
  <si>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</si>
  <si>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</si>
  <si>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</si>
  <si>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</si>
  <si>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</si>
  <si>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</si>
  <si>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</si>
  <si>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</si>
  <si>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</si>
  <si>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</si>
  <si>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</si>
  <si>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</si>
  <si>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</si>
  <si>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</si>
  <si>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</si>
  <si>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</si>
  <si>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</si>
  <si>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</si>
  <si>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</si>
  <si>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</si>
  <si>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</si>
  <si>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</si>
  <si>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</si>
  <si>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</si>
  <si>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</si>
  <si>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</si>
  <si>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</si>
  <si>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</si>
  <si>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</si>
  <si>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</si>
  <si>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</si>
  <si>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</si>
  <si>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</si>
  <si>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</si>
  <si>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</si>
  <si>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</si>
  <si>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</si>
  <si>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</si>
  <si>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</si>
  <si>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</si>
  <si>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</si>
  <si>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</si>
  <si>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</si>
  <si>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</si>
  <si>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</si>
  <si>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</si>
  <si>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</si>
  <si>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</si>
  <si>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</si>
  <si>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</si>
  <si>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</si>
  <si>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</si>
  <si>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</si>
  <si>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</si>
  <si>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</si>
  <si>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</si>
  <si>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</si>
  <si>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</si>
  <si>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</si>
  <si>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</si>
  <si>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</si>
  <si>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</si>
  <si>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</si>
  <si>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</si>
  <si>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</si>
  <si>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</si>
  <si>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</si>
  <si>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</si>
  <si>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</si>
  <si>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</si>
  <si>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</si>
  <si>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</si>
  <si>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</si>
  <si>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</si>
  <si>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</si>
  <si>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</si>
  <si>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</si>
  <si>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</si>
  <si>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</si>
  <si>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</si>
  <si>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</si>
  <si>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</si>
  <si>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</si>
  <si>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</si>
  <si>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</si>
  <si>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</si>
  <si>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</si>
  <si>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</si>
  <si>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</si>
  <si>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</si>
  <si>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</si>
  <si>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</si>
  <si>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</si>
  <si>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</si>
  <si>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</si>
  <si>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</si>
  <si>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</si>
  <si>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</si>
  <si>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</si>
  <si>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</si>
  <si>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</si>
  <si>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</si>
  <si>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</si>
  <si>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</si>
  <si>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</si>
  <si>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</si>
  <si>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</si>
  <si>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</si>
  <si>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</si>
  <si>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</si>
  <si>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</si>
  <si>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</si>
  <si>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</si>
  <si>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</si>
  <si>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</si>
  <si>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</si>
  <si>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</si>
  <si>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</si>
  <si>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</si>
  <si>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</si>
  <si>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</si>
  <si>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</si>
  <si>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</si>
  <si>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</si>
  <si>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</si>
  <si>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</si>
  <si>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</si>
  <si>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</si>
  <si>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</si>
  <si>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</si>
  <si>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</si>
  <si>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</si>
  <si>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</si>
  <si>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</si>
  <si>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</si>
  <si>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</si>
  <si>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</si>
  <si>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</si>
  <si>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</si>
  <si>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</si>
  <si>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</si>
  <si>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</si>
  <si>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</si>
  <si>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</si>
  <si>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</si>
  <si>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</si>
  <si>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</si>
  <si>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</si>
  <si>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</si>
  <si>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</si>
  <si>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</si>
  <si>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</si>
  <si>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</si>
  <si>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</si>
  <si>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</si>
  <si>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</si>
  <si>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</si>
  <si>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</si>
  <si>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</si>
  <si>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</si>
  <si>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</si>
  <si>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</si>
  <si>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</si>
  <si>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</si>
  <si>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</si>
  <si>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</si>
  <si>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</si>
  <si>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</si>
  <si>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</si>
  <si>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</si>
  <si>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</si>
  <si>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</si>
  <si>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</si>
  <si>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</si>
  <si>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</si>
  <si>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</si>
  <si>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</si>
  <si>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</si>
  <si>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</si>
  <si>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</si>
  <si>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</si>
  <si>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</si>
  <si>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</si>
  <si>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</si>
  <si>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</si>
  <si>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</si>
  <si>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</si>
  <si>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</si>
  <si>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</si>
  <si>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</si>
  <si>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</si>
  <si>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</si>
  <si>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</si>
  <si>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</si>
  <si>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</si>
  <si>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</si>
  <si>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</si>
  <si>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</si>
  <si>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</si>
  <si>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</si>
  <si>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</si>
  <si>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</si>
  <si>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</si>
  <si>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</si>
  <si>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</si>
  <si>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</si>
  <si>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</si>
  <si>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</si>
  <si>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</si>
  <si>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</si>
  <si>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</si>
  <si>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</si>
  <si>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</si>
  <si>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</si>
  <si>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</si>
  <si>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</si>
  <si>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</si>
  <si>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</si>
  <si>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</si>
  <si>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</si>
  <si>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</si>
  <si>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</si>
  <si>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</si>
  <si>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</si>
  <si>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</si>
  <si>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</si>
  <si>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</si>
  <si>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</si>
  <si>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</si>
  <si>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</si>
  <si>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</si>
  <si>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</si>
  <si>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</si>
  <si>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</si>
  <si>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</si>
  <si>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</si>
  <si>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</si>
  <si>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</si>
  <si>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</si>
  <si>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</si>
  <si>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</si>
  <si>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</si>
  <si>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</si>
  <si>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</si>
  <si>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</si>
  <si>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</si>
  <si>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</si>
  <si>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</si>
  <si>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</si>
  <si>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</si>
  <si>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</si>
  <si>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</si>
  <si>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</si>
  <si>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</si>
  <si>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</si>
  <si>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</si>
  <si>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</si>
  <si>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</si>
  <si>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</si>
  <si>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</si>
  <si>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</si>
  <si>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</si>
  <si>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</si>
  <si>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</si>
  <si>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</si>
  <si>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</si>
  <si>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</si>
  <si>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</si>
  <si>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</si>
  <si>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</si>
  <si>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</si>
  <si>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</si>
  <si>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</si>
  <si>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</si>
  <si>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</si>
  <si>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</si>
  <si>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</si>
  <si>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</si>
  <si>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</si>
  <si>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</si>
  <si>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</si>
  <si>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</si>
  <si>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</si>
  <si>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</si>
  <si>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</si>
  <si>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</si>
  <si>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</si>
  <si>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</si>
  <si>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</si>
  <si>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</si>
  <si>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</si>
  <si>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</si>
  <si>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</si>
  <si>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</si>
  <si>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</si>
  <si>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</si>
  <si>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</si>
  <si>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</si>
  <si>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</si>
  <si>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</si>
  <si>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</si>
  <si>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</si>
  <si>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</si>
  <si>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</si>
  <si>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</si>
  <si>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</si>
  <si>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</si>
  <si>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</si>
  <si>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</si>
  <si>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</si>
  <si>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</si>
  <si>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</si>
  <si>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</si>
  <si>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</si>
  <si>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</si>
  <si>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</si>
  <si>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</si>
  <si>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</si>
  <si>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</si>
  <si>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</si>
  <si>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</si>
  <si>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</si>
  <si>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</si>
  <si>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</si>
  <si>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</si>
  <si>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</si>
  <si>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</si>
  <si>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</si>
  <si>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</si>
  <si>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</si>
  <si>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</si>
  <si>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</si>
  <si>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</si>
  <si>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</si>
  <si>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</si>
  <si>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</si>
  <si>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</si>
  <si>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</si>
  <si>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</si>
  <si>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</si>
  <si>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</si>
  <si>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</si>
  <si>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</si>
  <si>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</si>
  <si>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</si>
  <si>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</si>
  <si>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</si>
  <si>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</si>
  <si>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</si>
  <si>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</si>
  <si>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</si>
  <si>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</si>
  <si>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</si>
  <si>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</si>
  <si>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</si>
  <si>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</si>
  <si>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</si>
  <si>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</si>
  <si>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</si>
  <si>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</si>
  <si>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</si>
  <si>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</si>
  <si>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</si>
  <si>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</si>
  <si>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</si>
  <si>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</si>
  <si>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</si>
  <si>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</si>
  <si>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</si>
  <si>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</si>
  <si>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</si>
  <si>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</si>
  <si>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</si>
  <si>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</si>
  <si>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</si>
  <si>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</si>
  <si>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</si>
  <si>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</si>
  <si>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</si>
  <si>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</si>
  <si>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</si>
  <si>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</si>
  <si>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</si>
  <si>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</si>
  <si>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</si>
  <si>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</si>
  <si>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</si>
  <si>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</si>
  <si>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</si>
  <si>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</si>
  <si>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</si>
  <si>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</si>
  <si>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</si>
  <si>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</si>
  <si>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</si>
  <si>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</si>
  <si>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</si>
  <si>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</si>
  <si>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</si>
  <si>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</si>
  <si>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</si>
  <si>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</si>
  <si>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</si>
  <si>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</si>
  <si>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</si>
  <si>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</si>
  <si>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</si>
  <si>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</si>
  <si>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</si>
  <si>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</si>
  <si>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</si>
  <si>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</si>
  <si>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</si>
  <si>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</si>
  <si>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</si>
  <si>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</si>
  <si>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</si>
  <si>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</si>
  <si>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</si>
  <si>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</si>
  <si>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</si>
  <si>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</si>
  <si>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</si>
  <si>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</si>
  <si>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</si>
  <si>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</si>
  <si>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</si>
  <si>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</si>
  <si>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</si>
  <si>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</si>
  <si>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</si>
  <si>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</si>
  <si>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</si>
  <si>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</si>
  <si>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</si>
  <si>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</si>
  <si>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</si>
  <si>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</si>
  <si>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</si>
  <si>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</si>
  <si>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</si>
  <si>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</si>
  <si>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</si>
  <si>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</si>
  <si>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</si>
  <si>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</si>
  <si>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</si>
  <si>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</si>
  <si>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</si>
  <si>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</si>
  <si>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</si>
  <si>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</si>
  <si>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</si>
  <si>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</si>
  <si>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</si>
  <si>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</si>
  <si>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</si>
  <si>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</si>
  <si>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</si>
  <si>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</si>
  <si>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</si>
  <si>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</si>
  <si>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</si>
  <si>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</si>
  <si>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</si>
  <si>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</si>
  <si>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</si>
  <si>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</si>
  <si>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</si>
  <si>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</si>
  <si>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</si>
  <si>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</si>
  <si>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</si>
  <si>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</si>
  <si>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</si>
  <si>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</si>
  <si>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</si>
  <si>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</si>
  <si>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</si>
  <si>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</si>
  <si>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</si>
  <si>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</si>
  <si>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</si>
  <si>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</si>
  <si>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</si>
  <si>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</si>
  <si>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</si>
  <si>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</si>
  <si>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</si>
  <si>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</si>
  <si>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</si>
  <si>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</si>
  <si>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</si>
  <si>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</si>
  <si>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</si>
  <si>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</si>
  <si>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</si>
  <si>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</si>
  <si>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</si>
  <si>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</si>
  <si>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</si>
  <si>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</si>
  <si>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</si>
  <si>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</si>
  <si>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</si>
  <si>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</si>
  <si>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</si>
  <si>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</si>
  <si>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</si>
  <si>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</si>
  <si>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</si>
  <si>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</si>
  <si>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</si>
  <si>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</si>
  <si>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</si>
  <si>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</si>
  <si>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</si>
  <si>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</si>
  <si>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</si>
  <si>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</si>
  <si>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</si>
  <si>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</si>
  <si>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</si>
  <si>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</si>
  <si>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</si>
  <si>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</si>
  <si>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</si>
  <si>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</si>
  <si>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</si>
  <si>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</si>
  <si>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</si>
  <si>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</si>
  <si>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</si>
  <si>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</si>
  <si>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</si>
  <si>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</si>
  <si>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</si>
  <si>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</si>
  <si>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</si>
  <si>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</si>
  <si>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</si>
  <si>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</si>
  <si>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</si>
  <si>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</si>
  <si>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</si>
  <si>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</si>
  <si>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</si>
  <si>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</si>
  <si>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</si>
  <si>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</si>
  <si>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</si>
  <si>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</si>
  <si>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</si>
  <si>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</si>
  <si>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</si>
  <si>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</si>
  <si>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</si>
  <si>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</si>
  <si>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</si>
  <si>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</si>
  <si>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</si>
  <si>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</si>
  <si>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</si>
  <si>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</si>
  <si>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</si>
  <si>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</si>
  <si>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</si>
  <si>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</si>
  <si>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</si>
  <si>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</si>
  <si>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</si>
  <si>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</si>
  <si>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</si>
  <si>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</si>
  <si>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</si>
  <si>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</si>
  <si>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</si>
  <si>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</si>
  <si>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</si>
  <si>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</si>
  <si>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</si>
  <si>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</si>
  <si>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</si>
  <si>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</si>
  <si>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</si>
  <si>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</si>
  <si>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</si>
  <si>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</si>
  <si>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</si>
  <si>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</si>
  <si>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</si>
  <si>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</si>
  <si>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</si>
  <si>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</si>
  <si>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</si>
  <si>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</si>
  <si>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</si>
  <si>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</si>
  <si>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</si>
  <si>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</si>
  <si>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</si>
  <si>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</si>
  <si>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</si>
  <si>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</si>
  <si>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</si>
  <si>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</si>
  <si>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</si>
  <si>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</si>
  <si>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</si>
  <si>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</si>
  <si>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</si>
  <si>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</si>
  <si>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</si>
  <si>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</si>
  <si>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</si>
  <si>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</si>
  <si>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</si>
  <si>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</si>
  <si>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</si>
  <si>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</si>
  <si>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</si>
  <si>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</si>
  <si>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</si>
  <si>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</si>
  <si>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</si>
  <si>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</si>
  <si>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</si>
  <si>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</si>
  <si>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</si>
  <si>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</si>
  <si>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</si>
  <si>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</si>
  <si>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</si>
  <si>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</si>
  <si>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</si>
  <si>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</si>
  <si>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</si>
  <si>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</si>
  <si>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</si>
  <si>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</si>
  <si>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</si>
  <si>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</si>
  <si>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</si>
  <si>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</si>
  <si>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</si>
  <si>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</si>
  <si>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</si>
  <si>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</si>
  <si>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</si>
  <si>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</si>
  <si>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</si>
  <si>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</si>
  <si>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</si>
  <si>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</si>
  <si>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</si>
  <si>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</si>
  <si>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</si>
  <si>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</si>
  <si>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</si>
  <si>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</si>
  <si>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</si>
  <si>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</si>
  <si>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</si>
  <si>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</si>
  <si>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</si>
  <si>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</si>
  <si>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</si>
  <si>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</si>
  <si>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</si>
  <si>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</si>
  <si>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</si>
  <si>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</si>
  <si>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</si>
  <si>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</si>
  <si>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</si>
  <si>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</si>
  <si>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</si>
  <si>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</si>
  <si>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</si>
  <si>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</si>
  <si>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</si>
  <si>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</si>
  <si>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</si>
  <si>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</si>
  <si>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</si>
  <si>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</si>
  <si>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</si>
  <si>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</si>
  <si>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</si>
  <si>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</si>
  <si>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</si>
  <si>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</si>
  <si>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</si>
  <si>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</si>
  <si>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</si>
  <si>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</si>
  <si>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</si>
  <si>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</si>
  <si>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</si>
  <si>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</si>
  <si>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</si>
  <si>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</si>
  <si>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</si>
  <si>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</si>
  <si>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</si>
  <si>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</si>
  <si>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</si>
  <si>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</si>
  <si>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</si>
  <si>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</si>
  <si>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</si>
  <si>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</si>
  <si>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</si>
  <si>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</si>
  <si>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</si>
  <si>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</si>
  <si>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</si>
  <si>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</si>
  <si>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</si>
  <si>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</si>
  <si>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</si>
  <si>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</si>
  <si>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</si>
  <si>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</si>
  <si>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</si>
  <si>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</si>
  <si>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</si>
  <si>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</si>
  <si>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</si>
  <si>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</si>
  <si>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</si>
  <si>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</si>
  <si>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</si>
  <si>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</si>
  <si>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</si>
  <si>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</si>
  <si>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</si>
  <si>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</si>
  <si>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</si>
  <si>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</si>
  <si>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</si>
  <si>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</si>
  <si>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</si>
  <si>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</si>
  <si>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</si>
  <si>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</si>
  <si>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</si>
  <si>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</si>
  <si>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</si>
  <si>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</si>
  <si>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</si>
  <si>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</si>
  <si>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</si>
  <si>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</si>
  <si>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</si>
  <si>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</si>
  <si>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</si>
  <si>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</si>
  <si>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</si>
  <si>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</si>
  <si>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</si>
  <si>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</si>
  <si>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</si>
  <si>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</si>
  <si>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</si>
  <si>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</si>
  <si>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</si>
  <si>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</si>
  <si>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</si>
  <si>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</si>
  <si>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</si>
  <si>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</si>
  <si>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</si>
  <si>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</si>
  <si>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</si>
  <si>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</si>
  <si>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</si>
  <si>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</si>
  <si>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</si>
  <si>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</si>
  <si>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</si>
  <si>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</si>
  <si>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</si>
  <si>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</si>
  <si>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</si>
  <si>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</si>
  <si>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</si>
  <si>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</si>
  <si>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</si>
  <si>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</si>
  <si>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</si>
  <si>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</si>
  <si>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</si>
  <si>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</si>
  <si>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</si>
  <si>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</si>
  <si>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</si>
  <si>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</si>
  <si>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</si>
  <si>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</si>
  <si>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</si>
  <si>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</si>
  <si>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</si>
  <si>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</si>
  <si>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</si>
  <si>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</si>
  <si>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</si>
  <si>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</si>
  <si>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</si>
  <si>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</si>
  <si>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</si>
  <si>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</si>
  <si>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</si>
  <si>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</si>
  <si>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</si>
  <si>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</si>
  <si>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</si>
  <si>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</si>
  <si>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</si>
  <si>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</si>
  <si>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</si>
  <si>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</si>
  <si>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</si>
  <si>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</si>
  <si>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</si>
  <si>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</si>
  <si>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</si>
  <si>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</si>
  <si>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</si>
  <si>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</si>
  <si>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</si>
  <si>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</si>
  <si>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</si>
  <si>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</si>
  <si>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</si>
  <si>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</si>
  <si>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</si>
  <si>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</si>
  <si>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</si>
  <si>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</si>
  <si>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</si>
  <si>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</si>
  <si>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</si>
  <si>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</si>
  <si>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</si>
  <si>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</si>
  <si>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</si>
  <si>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</si>
  <si>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</si>
  <si>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</si>
  <si>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</si>
  <si>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</si>
  <si>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</si>
  <si>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</si>
  <si>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</si>
  <si>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</si>
  <si>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</si>
  <si>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</si>
  <si>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</si>
  <si>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</si>
  <si>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</si>
  <si>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</si>
  <si>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</si>
  <si>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</si>
  <si>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</si>
  <si>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</si>
  <si>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</si>
  <si>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</si>
  <si>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</si>
  <si>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</si>
  <si>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</si>
  <si>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</si>
  <si>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</si>
  <si>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</si>
  <si>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</si>
  <si>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</si>
  <si>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</si>
  <si>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</si>
  <si>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</si>
  <si>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</si>
  <si>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</si>
  <si>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</si>
  <si>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</si>
  <si>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</si>
  <si>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</si>
  <si>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</si>
  <si>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</si>
  <si>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</si>
  <si>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</si>
  <si>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</si>
  <si>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</si>
  <si>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</si>
  <si>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</si>
  <si>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</si>
  <si>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</si>
  <si>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</si>
  <si>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</si>
  <si>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</si>
  <si>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</si>
  <si>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</si>
  <si>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</si>
  <si>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</si>
  <si>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</si>
  <si>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</si>
  <si>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</si>
  <si>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</si>
  <si>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</si>
  <si>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</si>
  <si>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</si>
  <si>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</si>
  <si>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</si>
  <si>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</si>
  <si>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</si>
  <si>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</si>
  <si>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</si>
  <si>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</si>
  <si>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</si>
  <si>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</si>
  <si>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</si>
  <si>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</si>
  <si>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</si>
  <si>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</si>
  <si>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</si>
  <si>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</si>
  <si>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</si>
  <si>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</si>
  <si>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</si>
  <si>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</si>
  <si>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</si>
  <si>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</si>
  <si>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</si>
  <si>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</si>
  <si>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</si>
  <si>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</si>
  <si>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</si>
  <si>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</si>
  <si>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</si>
  <si>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</si>
  <si>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</si>
  <si>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</si>
  <si>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</si>
  <si>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</si>
  <si>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</si>
  <si>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</si>
  <si>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</si>
  <si>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</si>
  <si>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</si>
  <si>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</si>
  <si>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</si>
  <si>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</si>
  <si>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</si>
  <si>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</si>
  <si>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</si>
  <si>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</si>
  <si>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</si>
  <si>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</si>
  <si>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</si>
  <si>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</si>
  <si>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</si>
  <si>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</si>
  <si>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</si>
  <si>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</si>
  <si>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</si>
  <si>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</si>
  <si>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</si>
  <si>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</si>
  <si>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</si>
  <si>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</si>
  <si>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</si>
  <si>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</si>
  <si>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</si>
  <si>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</si>
  <si>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</si>
  <si>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</si>
  <si>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</si>
  <si>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</si>
  <si>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</si>
  <si>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</si>
  <si>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</si>
  <si>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</si>
  <si>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</si>
  <si>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</si>
  <si>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</si>
  <si>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</si>
  <si>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</si>
  <si>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</si>
  <si>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</si>
  <si>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</si>
  <si>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</si>
  <si>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</si>
  <si>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</si>
  <si>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</si>
  <si>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</si>
  <si>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</si>
  <si>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</si>
  <si>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</si>
  <si>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</si>
  <si>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</si>
  <si>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</si>
  <si>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</si>
  <si>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</si>
  <si>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</si>
  <si>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</si>
  <si>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</si>
  <si>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</si>
  <si>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</si>
  <si>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</si>
  <si>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</si>
  <si>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</si>
  <si>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</si>
  <si>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</si>
  <si>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</si>
  <si>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</si>
  <si>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</si>
  <si>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</si>
  <si>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</si>
  <si>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</si>
  <si>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</si>
  <si>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</si>
  <si>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</si>
  <si>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</si>
  <si>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</si>
  <si>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</si>
  <si>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</si>
  <si>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</si>
  <si>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</si>
  <si>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</si>
  <si>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</si>
  <si>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</si>
  <si>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</si>
  <si>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</si>
  <si>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</si>
  <si>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</si>
  <si>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</si>
  <si>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</si>
  <si>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</si>
  <si>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</si>
  <si>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</si>
  <si>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</si>
  <si>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</si>
  <si>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</si>
  <si>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</si>
  <si>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</si>
  <si>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</si>
  <si>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</si>
  <si>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</si>
  <si>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</si>
  <si>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</si>
  <si>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</si>
  <si>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</si>
  <si>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</si>
  <si>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</si>
  <si>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</si>
  <si>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</si>
  <si>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</si>
  <si>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</si>
  <si>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</si>
  <si>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</si>
  <si>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</si>
  <si>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</si>
  <si>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</si>
  <si>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</si>
  <si>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</si>
  <si>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</si>
  <si>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</si>
  <si>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</si>
  <si>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</si>
  <si>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</si>
  <si>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</si>
  <si>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</si>
  <si>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</si>
  <si>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</si>
  <si>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</si>
  <si>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</si>
  <si>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</si>
  <si>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</si>
  <si>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</si>
  <si>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</si>
  <si>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</si>
  <si>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</si>
  <si>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</si>
  <si>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</si>
  <si>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</si>
  <si>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</si>
  <si>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</si>
  <si>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</si>
  <si>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</si>
  <si>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</si>
  <si>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</si>
  <si>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</si>
  <si>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</si>
  <si>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</si>
  <si>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</si>
  <si>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</si>
  <si>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</si>
  <si>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</si>
  <si>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</si>
  <si>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</si>
  <si>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</si>
  <si>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</si>
  <si>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</si>
  <si>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</si>
  <si>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</si>
  <si>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</si>
  <si>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</si>
  <si>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</si>
  <si>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</si>
  <si>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</si>
  <si>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</si>
  <si>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</si>
  <si>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</si>
  <si>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</si>
  <si>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</si>
  <si>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</si>
  <si>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</si>
  <si>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</si>
  <si>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</si>
  <si>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</si>
  <si>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</si>
  <si>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</si>
  <si>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</si>
  <si>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</si>
  <si>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</si>
  <si>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</si>
  <si>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</si>
  <si>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</si>
  <si>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</si>
  <si>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</si>
  <si>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</si>
  <si>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</si>
  <si>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</si>
  <si>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</si>
  <si>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</si>
  <si>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</si>
  <si>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</si>
  <si>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</si>
  <si>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</si>
  <si>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</si>
  <si>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</si>
  <si>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</si>
  <si>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</si>
  <si>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</si>
  <si>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</si>
  <si>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</si>
  <si>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</si>
  <si>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</si>
  <si>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</si>
  <si>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</si>
  <si>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</si>
  <si>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</si>
  <si>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</si>
  <si>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</si>
  <si>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</si>
  <si>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</si>
  <si>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</si>
  <si>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</si>
  <si>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</si>
  <si>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</si>
  <si>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</si>
  <si>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</si>
  <si>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</si>
  <si>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</si>
  <si>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</si>
  <si>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</si>
  <si>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</si>
  <si>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</si>
  <si>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</si>
  <si>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</si>
  <si>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</si>
  <si>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</si>
  <si>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</si>
  <si>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</si>
  <si>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</si>
  <si>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</si>
  <si>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</si>
  <si>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</si>
  <si>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</si>
  <si>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</si>
  <si>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</si>
  <si>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</si>
  <si>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</si>
  <si>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</si>
  <si>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</si>
  <si>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</si>
  <si>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</si>
  <si>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</si>
  <si>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</si>
  <si>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</si>
  <si>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</si>
  <si>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</si>
  <si>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</si>
  <si>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</si>
  <si>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</si>
  <si>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</si>
  <si>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</si>
  <si>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</si>
  <si>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</si>
  <si>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</si>
  <si>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</si>
  <si>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</si>
  <si>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</si>
  <si>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</si>
  <si>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</si>
  <si>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</si>
  <si>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</si>
  <si>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</si>
  <si>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</si>
  <si>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</si>
  <si>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</si>
  <si>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</si>
  <si>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</si>
  <si>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</si>
  <si>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</si>
  <si>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</si>
  <si>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</si>
  <si>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</si>
  <si>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</si>
  <si>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</si>
  <si>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</si>
  <si>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</si>
  <si>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</si>
  <si>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</si>
  <si>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</si>
  <si>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</si>
  <si>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</si>
  <si>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</si>
  <si>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</si>
  <si>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</si>
  <si>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</si>
  <si>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</si>
  <si>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</si>
  <si>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</si>
  <si>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</si>
  <si>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</si>
  <si>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</si>
  <si>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</si>
  <si>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</si>
  <si>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</si>
  <si>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</si>
  <si>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</si>
  <si>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</si>
  <si>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</si>
  <si>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</si>
  <si>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</si>
  <si>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</si>
  <si>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</si>
  <si>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</si>
  <si>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</si>
  <si>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</si>
  <si>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</si>
  <si>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</si>
  <si>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</si>
  <si>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</si>
  <si>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</si>
  <si>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</si>
  <si>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</si>
  <si>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</si>
  <si>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</si>
  <si>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</si>
  <si>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</si>
  <si>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</si>
  <si>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</si>
  <si>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</si>
  <si>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</si>
  <si>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</si>
  <si>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</si>
  <si>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</si>
  <si>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</si>
  <si>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</si>
  <si>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</si>
  <si>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</si>
  <si>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</si>
  <si>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</si>
  <si>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</si>
  <si>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</si>
  <si>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</si>
  <si>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</si>
  <si>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</si>
  <si>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</si>
  <si>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</si>
  <si>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</si>
  <si>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</si>
  <si>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</si>
  <si>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</si>
  <si>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</si>
  <si>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</si>
  <si>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</si>
  <si>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</si>
  <si>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</si>
  <si>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</si>
  <si>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</si>
  <si>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</si>
  <si>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</si>
  <si>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</si>
  <si>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</si>
  <si>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</si>
  <si>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</si>
  <si>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</si>
  <si>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</si>
  <si>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</si>
  <si>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</si>
  <si>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</si>
  <si>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</si>
  <si>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</si>
  <si>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</si>
  <si>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</si>
  <si>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</si>
  <si>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</si>
  <si>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</si>
  <si>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</si>
  <si>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</si>
  <si>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</si>
  <si>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</si>
  <si>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</si>
  <si>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</si>
  <si>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</si>
  <si>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</si>
  <si>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</si>
  <si>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</si>
  <si>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</si>
  <si>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</si>
  <si>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</si>
  <si>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</si>
  <si>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</si>
  <si>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</si>
  <si>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</si>
  <si>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</si>
  <si>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</si>
  <si>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</si>
  <si>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</si>
  <si>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</si>
  <si>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</si>
  <si>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</si>
  <si>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</si>
  <si>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</si>
  <si>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</si>
  <si>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</si>
  <si>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</si>
  <si>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</si>
  <si>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</si>
  <si>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</si>
  <si>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</si>
  <si>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</si>
  <si>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</si>
  <si>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</si>
  <si>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</si>
  <si>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</si>
  <si>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</si>
  <si>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</si>
  <si>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</si>
  <si>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</si>
  <si>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</si>
  <si>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</si>
  <si>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</si>
  <si>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</si>
  <si>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</si>
  <si>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</si>
  <si>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</si>
  <si>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</si>
  <si>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</si>
  <si>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</si>
  <si>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</si>
  <si>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</si>
  <si>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</si>
  <si>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</si>
  <si>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</si>
  <si>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</si>
  <si>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</si>
  <si>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</si>
  <si>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</si>
  <si>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</si>
  <si>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</si>
  <si>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</si>
  <si>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</si>
  <si>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</si>
  <si>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</si>
  <si>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</si>
  <si>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</si>
  <si>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</si>
  <si>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</si>
  <si>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</si>
  <si>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</si>
  <si>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</si>
  <si>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</si>
  <si>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</si>
  <si>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</si>
  <si>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</si>
  <si>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</si>
  <si>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</si>
  <si>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</si>
  <si>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</si>
  <si>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</si>
  <si>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</si>
  <si>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</si>
  <si>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</si>
  <si>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</si>
  <si>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</si>
  <si>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</si>
  <si>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</si>
  <si>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</si>
  <si>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</si>
  <si>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</si>
  <si>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</si>
  <si>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</si>
  <si>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</si>
  <si>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</si>
  <si>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</si>
  <si>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</si>
  <si>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</si>
  <si>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</si>
  <si>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</si>
  <si>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</si>
  <si>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</si>
  <si>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</si>
  <si>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</si>
  <si>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</si>
  <si>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</si>
  <si>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</si>
  <si>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</si>
  <si>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</si>
  <si>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</si>
  <si>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</si>
  <si>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</si>
  <si>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</si>
  <si>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</si>
  <si>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</si>
  <si>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</si>
  <si>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</si>
  <si>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</si>
  <si>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</si>
  <si>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</si>
  <si>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</si>
  <si>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</si>
  <si>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</si>
  <si>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</si>
  <si>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</si>
  <si>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</si>
  <si>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</si>
  <si>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</si>
  <si>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</si>
  <si>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</si>
  <si>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</si>
  <si>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</si>
  <si>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</si>
  <si>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</si>
  <si>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</si>
  <si>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</si>
  <si>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</si>
  <si>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</si>
  <si>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</si>
  <si>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</si>
  <si>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</si>
  <si>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</si>
  <si>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</si>
  <si>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</si>
  <si>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</si>
  <si>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</si>
  <si>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</si>
  <si>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</si>
  <si>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</si>
  <si>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</si>
  <si>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</si>
  <si>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</si>
  <si>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</si>
  <si>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</si>
  <si>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</si>
  <si>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</si>
  <si>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</si>
  <si>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</si>
  <si>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</si>
  <si>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</si>
  <si>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</si>
  <si>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</si>
  <si>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</si>
  <si>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</si>
  <si>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</si>
  <si>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</si>
  <si>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</si>
  <si>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</si>
  <si>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</si>
  <si>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</si>
  <si>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</si>
  <si>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</si>
  <si>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</si>
  <si>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</si>
  <si>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</si>
  <si>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</si>
  <si>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</si>
  <si>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</si>
  <si>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</si>
  <si>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</si>
  <si>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</si>
  <si>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</si>
  <si>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</si>
  <si>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</si>
  <si>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</si>
  <si>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</si>
  <si>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</si>
  <si>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</si>
  <si>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</si>
  <si>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</si>
  <si>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</si>
  <si>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</si>
  <si>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</si>
  <si>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</si>
  <si>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</si>
  <si>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</si>
  <si>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</si>
  <si>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</si>
  <si>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</si>
  <si>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</si>
  <si>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</si>
  <si>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</si>
  <si>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</si>
  <si>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</si>
  <si>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</si>
  <si>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</si>
  <si>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</si>
  <si>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</si>
  <si>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</si>
  <si>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</si>
  <si>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</si>
  <si>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</si>
  <si>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</si>
  <si>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</si>
  <si>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</si>
  <si>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</si>
  <si>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</si>
  <si>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</si>
  <si>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</si>
  <si>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</si>
  <si>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</si>
  <si>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</si>
  <si>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</si>
  <si>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</si>
  <si>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</si>
  <si>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</si>
  <si>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</si>
  <si>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</si>
  <si>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</si>
  <si>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</si>
  <si>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</si>
  <si>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</si>
  <si>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</si>
  <si>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</si>
  <si>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</si>
  <si>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</si>
  <si>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</si>
  <si>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</si>
  <si>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</si>
  <si>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</si>
  <si>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</si>
  <si>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</si>
  <si>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</si>
  <si>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</si>
  <si>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</si>
  <si>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</si>
  <si>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</si>
  <si>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</si>
  <si>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</si>
  <si>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</si>
  <si>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</si>
  <si>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</si>
  <si>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</si>
  <si>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</si>
  <si>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</si>
  <si>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</si>
  <si>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</si>
  <si>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</si>
  <si>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</si>
  <si>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</si>
  <si>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</si>
  <si>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</si>
  <si>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</si>
  <si>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</si>
  <si>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</si>
  <si>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</si>
  <si>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</si>
  <si>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</si>
  <si>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</si>
  <si>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</si>
  <si>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</si>
  <si>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</si>
  <si>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</si>
  <si>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</si>
  <si>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</si>
  <si>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</si>
  <si>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</si>
  <si>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</si>
  <si>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</si>
  <si>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</si>
  <si>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</si>
  <si>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</si>
  <si>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</si>
  <si>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</si>
  <si>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</si>
  <si>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</si>
  <si>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</si>
  <si>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</si>
  <si>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</si>
  <si>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</si>
  <si>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</si>
  <si>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</si>
  <si>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</si>
  <si>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</si>
  <si>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</si>
  <si>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</si>
  <si>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</si>
  <si>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</si>
  <si>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</si>
  <si>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</si>
  <si>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</si>
  <si>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</si>
  <si>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</si>
  <si>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</si>
  <si>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</si>
  <si>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</si>
  <si>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</si>
  <si>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</si>
  <si>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</si>
  <si>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</si>
  <si>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</si>
  <si>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</si>
  <si>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</si>
  <si>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</si>
  <si>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</si>
  <si>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</si>
  <si>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</si>
  <si>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</si>
  <si>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</si>
  <si>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</si>
  <si>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</si>
  <si>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</si>
  <si>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</si>
  <si>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</si>
  <si>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</si>
  <si>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</si>
  <si>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</si>
  <si>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</si>
  <si>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</si>
  <si>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</si>
  <si>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</si>
  <si>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</si>
  <si>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</si>
  <si>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</si>
  <si>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</si>
  <si>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</si>
  <si>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</si>
  <si>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</si>
  <si>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</si>
  <si>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</si>
  <si>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</si>
  <si>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</si>
  <si>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</si>
  <si>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</si>
  <si>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</si>
  <si>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</si>
  <si>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</si>
  <si>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</si>
  <si>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</si>
  <si>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</si>
  <si>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</si>
  <si>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</si>
  <si>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</si>
  <si>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</si>
  <si>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</si>
  <si>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</si>
  <si>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</si>
  <si>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</si>
  <si>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</si>
  <si>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</si>
  <si>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</si>
  <si>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</si>
  <si>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</si>
  <si>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</si>
  <si>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</si>
  <si>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</si>
  <si>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</si>
  <si>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</si>
  <si>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</si>
  <si>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</si>
  <si>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</si>
  <si>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</si>
  <si>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</si>
  <si>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</si>
  <si>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</si>
  <si>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</si>
  <si>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</si>
  <si>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</si>
  <si>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</si>
  <si>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</si>
  <si>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</si>
  <si>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</si>
  <si>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</si>
  <si>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</si>
  <si>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</si>
  <si>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</si>
  <si>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</si>
  <si>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</si>
  <si>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</si>
  <si>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</si>
  <si>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</si>
  <si>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</si>
  <si>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</si>
  <si>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</si>
  <si>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</si>
  <si>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</si>
  <si>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</si>
  <si>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</si>
  <si>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</si>
  <si>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</si>
  <si>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</si>
  <si>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</si>
  <si>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</si>
  <si>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</si>
  <si>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</si>
  <si>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</si>
  <si>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</si>
  <si>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</si>
  <si>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</si>
  <si>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</si>
  <si>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</si>
  <si>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</si>
  <si>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</si>
  <si>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</si>
  <si>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</si>
  <si>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</si>
  <si>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</si>
  <si>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</si>
  <si>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</si>
  <si>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</si>
  <si>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</si>
  <si>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</si>
  <si>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</si>
  <si>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</si>
  <si>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</si>
  <si>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</si>
  <si>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</si>
  <si>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</si>
  <si>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</si>
  <si>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</si>
  <si>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</si>
  <si>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</si>
  <si>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</si>
  <si>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</si>
  <si>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</si>
  <si>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</si>
  <si>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</si>
  <si>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</si>
  <si>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</si>
  <si>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</si>
  <si>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</si>
  <si>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</si>
  <si>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</si>
  <si>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</si>
  <si>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</si>
  <si>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</si>
  <si>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</si>
  <si>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</si>
  <si>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</si>
  <si>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</si>
  <si>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</si>
  <si>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</si>
  <si>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</si>
  <si>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</si>
  <si>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</si>
  <si>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</si>
  <si>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</si>
  <si>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</si>
  <si>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</si>
  <si>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</si>
  <si>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</si>
  <si>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</si>
  <si>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</si>
  <si>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</si>
  <si>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</si>
  <si>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</si>
  <si>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</si>
  <si>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</si>
  <si>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</si>
  <si>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</si>
  <si>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</si>
  <si>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</si>
  <si>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</si>
  <si>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</si>
  <si>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</si>
  <si>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</si>
  <si>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</si>
  <si>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</si>
  <si>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</si>
  <si>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</si>
  <si>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</si>
  <si>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</si>
  <si>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</si>
  <si>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</si>
  <si>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</si>
  <si>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</si>
  <si>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</si>
  <si>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</si>
  <si>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</si>
  <si>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</si>
  <si>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</si>
  <si>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</si>
  <si>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</si>
  <si>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</si>
  <si>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</si>
  <si>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</si>
  <si>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</si>
  <si>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</si>
  <si>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</si>
  <si>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</si>
  <si>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</si>
  <si>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</si>
  <si>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</si>
  <si>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</si>
  <si>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</si>
  <si>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</si>
  <si>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</si>
  <si>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</si>
  <si>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</si>
  <si>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</si>
  <si>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</si>
  <si>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</si>
  <si>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</si>
  <si>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</si>
  <si>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</si>
  <si>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</si>
  <si>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</si>
  <si>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</si>
  <si>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</si>
  <si>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</si>
  <si>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</si>
  <si>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</si>
  <si>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</si>
  <si>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</si>
  <si>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</si>
  <si>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</si>
  <si>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</si>
  <si>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</si>
  <si>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</si>
  <si>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</si>
  <si>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</si>
  <si>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</si>
  <si>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</si>
  <si>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</si>
  <si>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</si>
  <si>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</si>
  <si>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</si>
  <si>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</si>
  <si>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</si>
  <si>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</si>
  <si>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</si>
  <si>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</si>
  <si>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</si>
  <si>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</si>
  <si>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</si>
  <si>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</si>
  <si>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</si>
  <si>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</si>
  <si>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</si>
  <si>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</si>
  <si>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</si>
  <si>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</si>
  <si>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</si>
  <si>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</si>
  <si>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</si>
  <si>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</si>
  <si>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</si>
  <si>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</si>
  <si>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</si>
  <si>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</si>
  <si>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</si>
  <si>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</si>
  <si>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</si>
  <si>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</si>
  <si>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</si>
  <si>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</si>
  <si>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</si>
  <si>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</si>
  <si>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</si>
  <si>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</si>
  <si>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</si>
  <si>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</si>
  <si>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</si>
  <si>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</si>
  <si>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</si>
  <si>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</si>
  <si>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</si>
  <si>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</si>
  <si>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</si>
  <si>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</si>
  <si>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</si>
  <si>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</si>
  <si>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</si>
  <si>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</si>
  <si>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</si>
  <si>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</si>
  <si>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</si>
  <si>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</si>
  <si>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</si>
  <si>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</si>
  <si>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</si>
  <si>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</si>
  <si>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</si>
  <si>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</si>
  <si>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</si>
  <si>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</si>
  <si>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</si>
  <si>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</si>
  <si>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</si>
  <si>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</si>
  <si>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</si>
  <si>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</si>
  <si>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</si>
  <si>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</si>
  <si>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</si>
  <si>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</si>
  <si>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</si>
  <si>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</si>
  <si>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</si>
  <si>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</si>
  <si>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</si>
  <si>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</si>
  <si>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</si>
  <si>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</si>
  <si>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</si>
  <si>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</si>
  <si>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</si>
  <si>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</si>
  <si>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</si>
  <si>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</si>
  <si>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</si>
  <si>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</si>
  <si>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</si>
  <si>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</si>
  <si>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</si>
  <si>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</si>
  <si>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</si>
  <si>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</si>
  <si>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</si>
  <si>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</si>
  <si>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</si>
  <si>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</si>
  <si>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</si>
  <si>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</si>
  <si>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</si>
  <si>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</si>
  <si>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</si>
  <si>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</si>
  <si>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</si>
  <si>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</si>
  <si>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</si>
  <si>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</si>
  <si>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</si>
  <si>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</si>
  <si>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</si>
  <si>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</si>
  <si>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</si>
  <si>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</si>
  <si>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</si>
  <si>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</si>
  <si>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</si>
  <si>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</si>
  <si>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</si>
  <si>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</si>
  <si>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</si>
  <si>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</si>
  <si>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</si>
  <si>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</si>
  <si>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</si>
  <si>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</si>
  <si>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</si>
  <si>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</si>
  <si>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</si>
  <si>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</si>
  <si>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</si>
  <si>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</si>
  <si>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</si>
  <si>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</si>
  <si>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</si>
  <si>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</si>
  <si>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</si>
  <si>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</si>
  <si>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</si>
  <si>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</si>
  <si>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</si>
  <si>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</si>
  <si>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</si>
  <si>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</si>
  <si>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</si>
  <si>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</si>
  <si>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</si>
  <si>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</si>
  <si>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</si>
  <si>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</si>
  <si>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</si>
  <si>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</si>
  <si>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</si>
  <si>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</si>
  <si>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</si>
  <si>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</si>
  <si>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</si>
  <si>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</si>
  <si>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</si>
  <si>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</si>
  <si>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</si>
  <si>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</si>
  <si>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</si>
  <si>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</si>
  <si>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</si>
  <si>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</si>
  <si>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</si>
  <si>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</si>
  <si>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</si>
  <si>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</si>
  <si>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</si>
  <si>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</si>
  <si>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</si>
  <si>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</si>
  <si>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</si>
  <si>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</si>
  <si>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</si>
  <si>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</si>
  <si>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</si>
  <si>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</si>
  <si>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</si>
  <si>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</si>
  <si>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</si>
  <si>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</si>
  <si>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</si>
  <si>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</si>
  <si>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</si>
  <si>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</si>
  <si>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</si>
  <si>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</si>
  <si>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</si>
  <si>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</si>
  <si>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</si>
  <si>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</si>
  <si>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</si>
  <si>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</si>
  <si>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</si>
  <si>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</si>
  <si>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</si>
  <si>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</si>
  <si>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</si>
  <si>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</si>
  <si>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</si>
  <si>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</si>
  <si>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</si>
  <si>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</si>
  <si>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</si>
  <si>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</si>
  <si>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</si>
  <si>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</si>
  <si>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</si>
  <si>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</si>
  <si>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</si>
  <si>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</si>
  <si>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</si>
  <si>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</si>
  <si>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</si>
  <si>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</si>
  <si>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</si>
  <si>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</si>
  <si>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</si>
  <si>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</si>
  <si>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</si>
  <si>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</si>
  <si>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</si>
  <si>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</si>
  <si>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</si>
  <si>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</si>
  <si>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</si>
  <si>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</si>
  <si>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</si>
  <si>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</si>
  <si>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</si>
  <si>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</si>
  <si>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</si>
  <si>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</si>
  <si>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</si>
  <si>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</si>
  <si>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</si>
  <si>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</si>
  <si>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</si>
  <si>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</si>
  <si>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</si>
  <si>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</si>
  <si>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</si>
  <si>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</si>
  <si>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</si>
  <si>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</si>
  <si>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</si>
  <si>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</si>
  <si>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</si>
  <si>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</si>
  <si>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</si>
  <si>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</si>
  <si>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</si>
  <si>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</si>
  <si>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</si>
  <si>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</si>
  <si>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</si>
  <si>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</si>
  <si>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</si>
  <si>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</si>
  <si>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</si>
  <si>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</si>
  <si>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</si>
  <si>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</si>
  <si>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</si>
  <si>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</si>
  <si>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</si>
  <si>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</si>
  <si>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</si>
  <si>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</si>
  <si>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</si>
  <si>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</si>
  <si>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</si>
  <si>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</si>
  <si>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</si>
  <si>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</si>
  <si>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</si>
  <si>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</si>
  <si>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</si>
  <si>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</si>
  <si>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</si>
  <si>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</si>
  <si>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</si>
  <si>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</si>
  <si>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</si>
  <si>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</si>
  <si>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</si>
  <si>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</si>
  <si>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</si>
  <si>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</si>
  <si>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</si>
  <si>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</si>
  <si>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</si>
  <si>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</si>
  <si>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</si>
  <si>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</si>
  <si>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</si>
  <si>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</si>
  <si>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</si>
  <si>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</si>
  <si>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</si>
  <si>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</si>
  <si>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</si>
  <si>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</si>
  <si>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</si>
  <si>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</si>
  <si>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</si>
  <si>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</si>
  <si>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</si>
  <si>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</si>
  <si>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</si>
  <si>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</si>
  <si>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</si>
  <si>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</si>
  <si>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</si>
  <si>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</si>
  <si>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</si>
  <si>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</si>
  <si>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</si>
  <si>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</si>
  <si>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</si>
  <si>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</si>
  <si>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</si>
  <si>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</si>
  <si>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</si>
  <si>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</si>
  <si>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</si>
  <si>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</si>
  <si>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</si>
  <si>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</si>
  <si>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</si>
  <si>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</si>
  <si>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</si>
  <si>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</si>
  <si>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</si>
  <si>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</si>
  <si>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</si>
  <si>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</si>
  <si>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</si>
  <si>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</si>
  <si>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</si>
  <si>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</si>
  <si>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</si>
  <si>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</si>
  <si>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</si>
  <si>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</si>
  <si>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</si>
  <si>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</si>
  <si>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</si>
  <si>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</si>
  <si>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</si>
  <si>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</si>
  <si>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</si>
  <si>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</si>
  <si>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</si>
  <si>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</si>
  <si>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</si>
  <si>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</si>
  <si>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</si>
  <si>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</si>
  <si>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</si>
  <si>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</si>
  <si>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</si>
  <si>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</si>
  <si>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</si>
  <si>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</si>
  <si>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</si>
  <si>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</si>
  <si>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</si>
  <si>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</si>
  <si>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</si>
  <si>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</si>
  <si>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</si>
  <si>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</si>
  <si>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</si>
  <si>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</si>
  <si>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</si>
  <si>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</si>
  <si>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</si>
  <si>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</si>
  <si>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</si>
  <si>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</si>
  <si>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</si>
  <si>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</si>
  <si>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</si>
  <si>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</si>
  <si>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</si>
  <si>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</si>
  <si>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</si>
  <si>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</si>
  <si>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</si>
  <si>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</si>
  <si>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</si>
  <si>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</si>
  <si>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</si>
  <si>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</si>
  <si>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</si>
  <si>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</si>
  <si>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</si>
  <si>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</si>
  <si>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</si>
  <si>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</si>
  <si>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</si>
  <si>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</si>
  <si>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</si>
  <si>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</si>
  <si>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</si>
  <si>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</si>
  <si>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</si>
  <si>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</si>
  <si>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</si>
  <si>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</si>
  <si>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</si>
  <si>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</si>
  <si>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</si>
  <si>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</si>
  <si>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</si>
  <si>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</si>
  <si>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</si>
  <si>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</si>
  <si>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</si>
  <si>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</si>
  <si>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</si>
  <si>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</si>
  <si>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</si>
  <si>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</si>
  <si>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</si>
  <si>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</si>
  <si>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</si>
  <si>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</si>
  <si>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</si>
  <si>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</si>
  <si>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</si>
  <si>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</si>
  <si>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</si>
  <si>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</si>
  <si>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</si>
  <si>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</si>
  <si>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</si>
  <si>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</si>
  <si>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</si>
  <si>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</si>
  <si>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</si>
  <si>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</si>
  <si>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</si>
  <si>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</si>
  <si>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</si>
  <si>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</si>
  <si>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</si>
  <si>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</si>
  <si>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</si>
  <si>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</si>
  <si>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</si>
  <si>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</si>
  <si>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</si>
  <si>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</si>
  <si>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</si>
  <si>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</si>
  <si>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</si>
  <si>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</si>
  <si>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</si>
  <si>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</si>
  <si>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</si>
  <si>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</si>
  <si>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</si>
  <si>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</si>
  <si>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</si>
  <si>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</si>
  <si>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</si>
  <si>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</si>
  <si>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</si>
  <si>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</si>
  <si>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</si>
  <si>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</si>
  <si>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</si>
  <si>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</si>
  <si>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</si>
  <si>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</si>
  <si>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</si>
  <si>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</si>
  <si>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</si>
  <si>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</si>
  <si>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</si>
  <si>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</si>
  <si>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</si>
  <si>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</si>
  <si>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</si>
  <si>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</si>
  <si>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</si>
  <si>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</si>
  <si>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</si>
  <si>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</si>
  <si>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</si>
  <si>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</si>
  <si>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</si>
  <si>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</si>
  <si>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</si>
  <si>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</si>
  <si>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</si>
  <si>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</si>
  <si>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</si>
  <si>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</si>
  <si>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</si>
  <si>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</si>
  <si>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</si>
  <si>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</si>
  <si>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</si>
  <si>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</si>
  <si>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</si>
  <si>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</si>
  <si>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</si>
  <si>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</si>
  <si>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</si>
  <si>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</si>
  <si>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</si>
  <si>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</si>
  <si>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</si>
  <si>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</si>
  <si>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</si>
  <si>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</si>
  <si>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</si>
  <si>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</si>
  <si>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</si>
  <si>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</si>
  <si>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</si>
  <si>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</si>
  <si>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</si>
  <si>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</si>
  <si>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</si>
  <si>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</si>
  <si>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</si>
  <si>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</si>
  <si>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</si>
  <si>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</si>
  <si>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</si>
  <si>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</si>
  <si>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</si>
  <si>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</si>
  <si>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</si>
  <si>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</si>
  <si>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</si>
  <si>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</si>
  <si>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</si>
  <si>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</si>
  <si>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</si>
  <si>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</si>
  <si>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</si>
  <si>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</si>
  <si>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</si>
  <si>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</si>
  <si>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</si>
  <si>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</si>
  <si>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</si>
  <si>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</si>
  <si>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</si>
  <si>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</si>
  <si>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</si>
  <si>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</si>
  <si>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</si>
  <si>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</si>
  <si>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</si>
  <si>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</si>
  <si>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</si>
  <si>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</si>
  <si>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</si>
  <si>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</si>
  <si>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</si>
  <si>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</si>
  <si>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</si>
  <si>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</si>
  <si>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</si>
  <si>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</si>
  <si>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</si>
  <si>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</si>
  <si>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</si>
  <si>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</si>
  <si>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</si>
  <si>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</si>
  <si>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</si>
  <si>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</si>
  <si>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</si>
  <si>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</si>
  <si>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</si>
  <si>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</si>
  <si>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</si>
  <si>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</si>
  <si>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</si>
  <si>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</si>
  <si>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</si>
  <si>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</si>
  <si>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</si>
  <si>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</si>
  <si>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</si>
  <si>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</si>
  <si>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</si>
  <si>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</si>
  <si>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</si>
  <si>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</si>
  <si>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</si>
  <si>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</si>
  <si>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</si>
  <si>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</si>
  <si>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</si>
  <si>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</si>
  <si>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</si>
  <si>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</si>
  <si>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</si>
  <si>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</si>
  <si>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</si>
  <si>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</si>
  <si>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</si>
  <si>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</si>
  <si>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</si>
  <si>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</si>
  <si>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</si>
  <si>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</si>
  <si>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</si>
  <si>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</si>
  <si>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</si>
  <si>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</si>
  <si>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</si>
  <si>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</si>
  <si>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</si>
  <si>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</si>
  <si>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</si>
  <si>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</si>
  <si>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</si>
  <si>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</si>
  <si>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</si>
  <si>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</si>
  <si>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</si>
  <si>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</si>
  <si>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</si>
  <si>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</si>
  <si>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</si>
  <si>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</si>
  <si>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</si>
  <si>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</si>
  <si>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</si>
  <si>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</si>
  <si>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</si>
  <si>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</si>
  <si>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</si>
  <si>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</si>
  <si>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</si>
  <si>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</si>
  <si>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</si>
  <si>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</si>
  <si>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</si>
  <si>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</si>
  <si>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</si>
  <si>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</si>
  <si>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</si>
  <si>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</si>
  <si>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</si>
  <si>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</si>
  <si>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</si>
  <si>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</si>
  <si>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</si>
  <si>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</si>
  <si>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</si>
  <si>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</si>
  <si>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</si>
  <si>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</si>
  <si>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</si>
  <si>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</si>
  <si>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</si>
  <si>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</si>
  <si>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</si>
  <si>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</si>
  <si>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</si>
  <si>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</si>
  <si>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</si>
  <si>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</si>
  <si>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</si>
  <si>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</si>
  <si>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</si>
  <si>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</si>
  <si>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</si>
  <si>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</si>
  <si>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</si>
  <si>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</si>
  <si>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</si>
  <si>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</si>
  <si>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</si>
  <si>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</si>
  <si>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</si>
  <si>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</si>
  <si>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</si>
  <si>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</si>
  <si>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</si>
  <si>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</si>
  <si>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</si>
  <si>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</si>
  <si>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</si>
  <si>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</si>
  <si>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</si>
  <si>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</si>
  <si>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</si>
  <si>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</si>
  <si>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</si>
  <si>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</si>
  <si>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</si>
  <si>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</si>
  <si>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</si>
  <si>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</si>
  <si>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</si>
  <si>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</si>
  <si>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</si>
  <si>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</si>
  <si>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</si>
  <si>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</si>
  <si>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</si>
  <si>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</si>
  <si>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</si>
  <si>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</si>
  <si>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</si>
  <si>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</si>
  <si>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</si>
  <si>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</si>
  <si>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</si>
  <si>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</si>
  <si>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</si>
  <si>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</si>
  <si>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</si>
  <si>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</si>
  <si>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</si>
  <si>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</si>
  <si>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</si>
  <si>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</si>
  <si>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</si>
  <si>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</si>
  <si>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</si>
  <si>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</si>
  <si>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</si>
  <si>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</si>
  <si>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</si>
  <si>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</si>
  <si>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</si>
  <si>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</si>
  <si>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</si>
  <si>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</si>
  <si>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</si>
  <si>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</si>
  <si>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</si>
  <si>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</si>
  <si>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</si>
  <si>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</si>
  <si>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</si>
  <si>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</si>
  <si>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</si>
  <si>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</si>
  <si>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</si>
  <si>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</si>
  <si>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</si>
  <si>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</si>
  <si>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</si>
  <si>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</si>
  <si>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</si>
  <si>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</si>
  <si>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</si>
  <si>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</si>
  <si>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</si>
  <si>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</si>
  <si>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</si>
  <si>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</si>
  <si>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</si>
  <si>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</si>
  <si>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</si>
  <si>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</si>
  <si>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</si>
  <si>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</si>
  <si>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</si>
  <si>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</si>
  <si>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</si>
  <si>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</si>
  <si>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</si>
  <si>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</si>
  <si>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</si>
  <si>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</si>
  <si>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</si>
  <si>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</si>
  <si>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</si>
  <si>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</si>
  <si>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</si>
  <si>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</si>
  <si>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</si>
  <si>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</si>
  <si>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</si>
  <si>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</si>
  <si>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</si>
  <si>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</si>
  <si>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</si>
  <si>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</si>
  <si>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</si>
  <si>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</si>
  <si>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</si>
  <si>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</si>
  <si>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</si>
  <si>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</si>
  <si>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</si>
  <si>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</si>
  <si>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</si>
  <si>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</si>
  <si>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</si>
  <si>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</si>
  <si>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</si>
  <si>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</si>
  <si>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</si>
  <si>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</si>
  <si>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</si>
  <si>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</si>
  <si>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</si>
  <si>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</si>
  <si>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</si>
  <si>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</si>
  <si>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</si>
  <si>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</si>
  <si>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</si>
  <si>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</si>
  <si>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</si>
  <si>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</si>
  <si>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</si>
  <si>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</si>
  <si>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</si>
  <si>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</si>
  <si>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</si>
  <si>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</si>
  <si>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</si>
  <si>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</si>
  <si>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</si>
  <si>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</si>
  <si>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</si>
  <si>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</si>
  <si>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</si>
  <si>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</si>
  <si>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</si>
  <si>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</si>
  <si>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</si>
  <si>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</si>
  <si>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</si>
  <si>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</si>
  <si>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</si>
  <si>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</si>
  <si>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</si>
  <si>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</si>
  <si>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</si>
  <si>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</si>
  <si>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</si>
  <si>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</si>
  <si>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</si>
  <si>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</si>
  <si>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</si>
  <si>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</si>
  <si>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</si>
  <si>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</si>
  <si>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</si>
  <si>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</si>
  <si>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</si>
  <si>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</si>
  <si>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</si>
  <si>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</si>
  <si>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</si>
  <si>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</si>
  <si>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</si>
  <si>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</si>
  <si>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</si>
  <si>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</si>
  <si>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</si>
  <si>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</si>
  <si>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</si>
  <si>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</si>
  <si>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</si>
  <si>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</si>
  <si>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</si>
  <si>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</si>
  <si>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</si>
  <si>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</si>
  <si>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</si>
  <si>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</si>
  <si>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</si>
  <si>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</si>
  <si>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</si>
  <si>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</si>
  <si>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</si>
  <si>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</si>
  <si>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</si>
  <si>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</si>
  <si>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</si>
  <si>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</si>
  <si>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</si>
  <si>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</si>
  <si>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</si>
  <si>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</si>
  <si>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</si>
  <si>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</si>
  <si>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</si>
  <si>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</si>
  <si>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</si>
  <si>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</si>
  <si>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</si>
  <si>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</si>
  <si>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</si>
  <si>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</si>
  <si>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</si>
  <si>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</si>
  <si>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</si>
  <si>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</si>
  <si>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</si>
  <si>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</si>
  <si>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</si>
  <si>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</si>
  <si>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</si>
  <si>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</si>
  <si>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</si>
  <si>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</si>
  <si>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</si>
  <si>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</si>
  <si>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</si>
  <si>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</si>
  <si>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</si>
  <si>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</si>
  <si>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</si>
  <si>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</si>
  <si>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</si>
  <si>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</si>
  <si>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</si>
  <si>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</si>
  <si>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</si>
  <si>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</si>
  <si>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</si>
  <si>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</si>
  <si>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</si>
  <si>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</si>
  <si>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</si>
  <si>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</si>
  <si>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</si>
  <si>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</si>
  <si>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</si>
  <si>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</si>
  <si>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</si>
  <si>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</si>
  <si>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</si>
  <si>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</si>
  <si>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</si>
  <si>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</si>
  <si>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</si>
  <si>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</si>
  <si>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</si>
  <si>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</si>
  <si>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</si>
  <si>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</si>
  <si>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</si>
  <si>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</si>
  <si>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</si>
  <si>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</si>
  <si>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</si>
  <si>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</si>
  <si>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</si>
  <si>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</si>
  <si>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</si>
  <si>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</si>
  <si>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</si>
  <si>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</si>
  <si>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</si>
  <si>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</si>
  <si>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</si>
  <si>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</si>
  <si>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</si>
  <si>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</si>
  <si>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</si>
  <si>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</si>
  <si>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</si>
  <si>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</si>
  <si>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</si>
  <si>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</si>
  <si>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</si>
  <si>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</si>
  <si>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</si>
  <si>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</si>
  <si>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</si>
  <si>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</si>
  <si>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</si>
  <si>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</si>
  <si>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</si>
  <si>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</si>
  <si>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</si>
  <si>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</si>
  <si>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</si>
  <si>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</si>
  <si>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</si>
  <si>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</si>
  <si>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</si>
  <si>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</si>
  <si>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</si>
  <si>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</si>
  <si>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</si>
  <si>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</si>
  <si>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</si>
  <si>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</si>
  <si>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</si>
  <si>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</si>
  <si>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</si>
  <si>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</si>
  <si>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</si>
  <si>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</si>
  <si>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</si>
  <si>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</si>
  <si>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</si>
  <si>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</si>
  <si>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</si>
  <si>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</si>
  <si>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</si>
  <si>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</si>
  <si>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</si>
  <si>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</si>
  <si>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</si>
  <si>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</si>
  <si>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</si>
  <si>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</si>
  <si>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</si>
  <si>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</si>
  <si>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</si>
  <si>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</si>
  <si>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</si>
  <si>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</si>
  <si>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</si>
  <si>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</si>
  <si>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</si>
  <si>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</si>
  <si>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</si>
  <si>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</si>
  <si>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</si>
  <si>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</si>
  <si>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</si>
  <si>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</si>
  <si>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</si>
  <si>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</si>
  <si>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</si>
  <si>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</si>
  <si>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</si>
  <si>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</si>
  <si>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</si>
  <si>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</si>
  <si>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</si>
  <si>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</si>
  <si>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</si>
  <si>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</si>
  <si>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</si>
  <si>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</si>
  <si>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</si>
  <si>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</si>
  <si>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</si>
  <si>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</si>
  <si>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</si>
  <si>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</si>
  <si>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</si>
  <si>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</si>
  <si>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</si>
  <si>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</si>
  <si>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</si>
  <si>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</si>
  <si>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</si>
  <si>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</si>
  <si>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</si>
  <si>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</si>
  <si>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</si>
  <si>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</si>
  <si>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</si>
  <si>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</si>
  <si>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</si>
  <si>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</si>
  <si>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</si>
  <si>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</si>
  <si>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</si>
  <si>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</si>
  <si>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</si>
  <si>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</si>
  <si>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</si>
  <si>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</si>
  <si>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</si>
  <si>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</si>
  <si>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</si>
  <si>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</si>
  <si>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</si>
  <si>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</si>
  <si>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</si>
  <si>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</si>
  <si>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</si>
  <si>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</si>
  <si>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</si>
  <si>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</si>
  <si>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</si>
  <si>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</si>
  <si>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</si>
  <si>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</si>
  <si>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</si>
  <si>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</si>
  <si>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</si>
  <si>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</si>
  <si>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</si>
  <si>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</si>
  <si>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</si>
  <si>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</si>
  <si>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</si>
  <si>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</si>
  <si>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</si>
  <si>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</si>
  <si>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</si>
  <si>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</si>
  <si>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</si>
  <si>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</si>
  <si>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</si>
  <si>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</si>
  <si>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</si>
  <si>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</si>
  <si>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</si>
  <si>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</si>
  <si>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</si>
  <si>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</si>
  <si>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</si>
  <si>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</si>
  <si>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</si>
  <si>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</si>
  <si>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</si>
  <si>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</si>
  <si>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</si>
  <si>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</si>
  <si>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</si>
  <si>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</si>
  <si>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</si>
  <si>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</si>
  <si>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</si>
  <si>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</si>
  <si>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</si>
  <si>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</si>
  <si>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</si>
  <si>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</si>
  <si>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</si>
  <si>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</si>
  <si>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</si>
  <si>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</si>
  <si>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</si>
  <si>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</si>
  <si>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</si>
  <si>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</si>
  <si>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</si>
  <si>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</si>
  <si>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</si>
  <si>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</si>
  <si>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</si>
  <si>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</si>
  <si>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</si>
  <si>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</si>
  <si>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</si>
  <si>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</si>
  <si>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</si>
  <si>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</si>
  <si>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</si>
  <si>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</si>
  <si>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</si>
  <si>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</si>
  <si>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</si>
  <si>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</si>
  <si>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</si>
  <si>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</si>
  <si>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</si>
  <si>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</si>
  <si>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</si>
  <si>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</si>
  <si>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</si>
  <si>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</si>
  <si>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</si>
  <si>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</si>
  <si>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</si>
  <si>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</si>
  <si>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</si>
  <si>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</si>
  <si>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</si>
  <si>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</si>
  <si>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</si>
  <si>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</si>
  <si>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</si>
  <si>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</si>
  <si>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</si>
  <si>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</si>
  <si>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</si>
  <si>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</si>
  <si>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</si>
  <si>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</si>
  <si>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</si>
  <si>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</si>
  <si>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</si>
  <si>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</si>
  <si>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</si>
  <si>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</si>
  <si>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</si>
  <si>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</si>
  <si>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</si>
  <si>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</si>
  <si>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</si>
  <si>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</si>
  <si>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</si>
  <si>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</si>
  <si>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</si>
  <si>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</si>
  <si>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</si>
  <si>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</si>
  <si>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</si>
  <si>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</si>
  <si>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</si>
  <si>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</si>
  <si>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</si>
  <si>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</si>
  <si>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</si>
  <si>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</si>
  <si>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</si>
  <si>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</si>
  <si>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</si>
  <si>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</si>
  <si>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</si>
  <si>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</si>
  <si>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</si>
  <si>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</si>
  <si>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</si>
  <si>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</si>
  <si>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</si>
  <si>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</si>
  <si>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</si>
  <si>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</si>
  <si>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</si>
  <si>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</si>
  <si>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</si>
  <si>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</si>
  <si>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</si>
  <si>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</si>
  <si>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</si>
  <si>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</si>
  <si>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</si>
  <si>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</si>
  <si>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</si>
  <si>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</si>
  <si>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</si>
  <si>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</si>
  <si>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</si>
  <si>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</si>
  <si>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</si>
  <si>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</si>
  <si>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</si>
  <si>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</si>
  <si>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</si>
  <si>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</si>
  <si>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</si>
  <si>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</si>
  <si>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</si>
  <si>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</si>
  <si>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</si>
  <si>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</si>
  <si>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</si>
  <si>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</si>
  <si>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</si>
  <si>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</si>
  <si>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</si>
  <si>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</si>
  <si>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</si>
  <si>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</si>
  <si>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</si>
  <si>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</si>
  <si>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</si>
  <si>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</si>
  <si>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</si>
  <si>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</si>
  <si>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</si>
  <si>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</si>
  <si>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</si>
  <si>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</si>
  <si>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</si>
  <si>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</si>
  <si>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</si>
  <si>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</si>
  <si>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</si>
  <si>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</si>
  <si>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</si>
  <si>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</si>
  <si>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</si>
  <si>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</si>
  <si>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</si>
  <si>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</si>
  <si>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</si>
  <si>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</si>
  <si>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</si>
  <si>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</si>
  <si>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</si>
  <si>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</si>
  <si>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</si>
  <si>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</si>
  <si>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</si>
  <si>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</si>
  <si>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</si>
  <si>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</si>
  <si>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</si>
  <si>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</si>
  <si>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</si>
  <si>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</si>
  <si>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</si>
  <si>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</si>
  <si>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</si>
  <si>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</si>
  <si>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</si>
  <si>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</si>
  <si>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</si>
  <si>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</si>
  <si>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</si>
  <si>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</si>
  <si>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</si>
  <si>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</si>
  <si>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</si>
  <si>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</si>
  <si>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</si>
  <si>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</si>
  <si>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</si>
  <si>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</si>
  <si>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</si>
  <si>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</si>
  <si>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</si>
  <si>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</si>
  <si>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</si>
  <si>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</si>
  <si>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</si>
  <si>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</si>
  <si>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</si>
  <si>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</si>
  <si>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</si>
  <si>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</si>
  <si>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</si>
  <si>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</si>
  <si>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</si>
  <si>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</si>
  <si>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</si>
  <si>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</si>
  <si>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</si>
  <si>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</si>
  <si>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</si>
  <si>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</si>
  <si>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</si>
  <si>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</si>
  <si>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</si>
  <si>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</si>
  <si>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</si>
  <si>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</si>
  <si>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</si>
  <si>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</si>
  <si>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</si>
  <si>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</si>
  <si>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</si>
  <si>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</si>
  <si>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</si>
  <si>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</si>
  <si>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</si>
  <si>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</si>
  <si>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</si>
  <si>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</si>
  <si>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</si>
  <si>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</si>
  <si>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</si>
  <si>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</si>
  <si>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</si>
  <si>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</si>
  <si>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</si>
  <si>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</si>
  <si>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</si>
  <si>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</si>
  <si>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</si>
  <si>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</si>
  <si>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</si>
  <si>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</si>
  <si>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</si>
  <si>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</si>
  <si>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</si>
  <si>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</si>
  <si>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</si>
  <si>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</si>
  <si>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</si>
  <si>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</si>
  <si>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</si>
  <si>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</si>
  <si>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</si>
  <si>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</si>
  <si>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</si>
  <si>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</si>
  <si>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</si>
  <si>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</si>
  <si>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</si>
  <si>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</si>
  <si>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</si>
  <si>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</si>
  <si>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</si>
  <si>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</si>
  <si>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</si>
  <si>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</si>
  <si>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</si>
  <si>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</si>
  <si>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</si>
  <si>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</si>
  <si>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</si>
  <si>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</si>
  <si>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</si>
  <si>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</si>
  <si>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</si>
  <si>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</si>
  <si>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</si>
  <si>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</si>
  <si>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</si>
  <si>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</si>
  <si>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</si>
  <si>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</si>
  <si>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</si>
  <si>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</si>
  <si>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</si>
  <si>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</si>
  <si>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</si>
  <si>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</si>
  <si>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</si>
  <si>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</si>
  <si>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</si>
  <si>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</si>
  <si>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</si>
  <si>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</si>
  <si>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</si>
  <si>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</si>
  <si>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</si>
  <si>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</si>
  <si>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</si>
  <si>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</si>
  <si>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</si>
  <si>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</si>
  <si>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</si>
  <si>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</si>
  <si>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</si>
  <si>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</si>
  <si>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</si>
  <si>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</si>
  <si>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</si>
  <si>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</si>
  <si>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</si>
  <si>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</si>
  <si>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</si>
  <si>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</si>
  <si>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</si>
  <si>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</si>
  <si>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</si>
  <si>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</si>
  <si>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</si>
  <si>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</si>
  <si>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</si>
  <si>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</si>
  <si>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</si>
  <si>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</si>
  <si>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</si>
  <si>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</si>
  <si>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</si>
  <si>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</si>
  <si>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</si>
  <si>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</si>
  <si>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</si>
  <si>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</si>
  <si>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</si>
  <si>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</si>
  <si>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</si>
  <si>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</si>
  <si>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</si>
  <si>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</si>
  <si>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</si>
  <si>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</si>
  <si>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</si>
  <si>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</si>
  <si>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</si>
  <si>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</si>
  <si>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</si>
  <si>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</si>
  <si>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</si>
  <si>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</si>
  <si>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</si>
  <si>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</si>
  <si>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</si>
  <si>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</si>
  <si>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</si>
  <si>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</si>
  <si>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</si>
  <si>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</si>
  <si>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</si>
  <si>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</si>
  <si>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</si>
  <si>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</si>
  <si>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</si>
  <si>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</si>
  <si>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</si>
  <si>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</si>
  <si>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</si>
  <si>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</si>
  <si>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</si>
  <si>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</si>
  <si>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</si>
  <si>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</si>
  <si>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</si>
  <si>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</si>
  <si>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</si>
  <si>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</si>
  <si>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</si>
  <si>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</si>
  <si>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</si>
  <si>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</si>
  <si>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</si>
  <si>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</si>
  <si>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</si>
  <si>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</si>
  <si>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</si>
  <si>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</si>
  <si>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</si>
  <si>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</si>
  <si>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</si>
  <si>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</si>
  <si>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</si>
  <si>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</si>
  <si>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</si>
  <si>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</si>
  <si>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</si>
  <si>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</si>
  <si>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</si>
  <si>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</si>
  <si>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</si>
  <si>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</si>
  <si>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</si>
  <si>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</si>
  <si>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</si>
  <si>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</si>
  <si>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</si>
  <si>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</si>
  <si>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</si>
  <si>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</si>
  <si>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</si>
  <si>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</si>
  <si>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</si>
  <si>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</si>
  <si>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</si>
  <si>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</si>
  <si>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</si>
  <si>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</si>
  <si>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</si>
  <si>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</si>
  <si>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</si>
  <si>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</si>
  <si>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</si>
  <si>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</si>
  <si>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</si>
  <si>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</si>
  <si>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</si>
  <si>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</si>
  <si>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</si>
  <si>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</si>
  <si>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</si>
  <si>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</si>
  <si>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</si>
  <si>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</si>
  <si>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</si>
  <si>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</si>
  <si>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</si>
  <si>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</si>
  <si>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</si>
  <si>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BES A SAINT-JUERY</t>
  </si>
  <si>
    <t>LE BES</t>
  </si>
  <si>
    <t>05096810</t>
  </si>
  <si>
    <t>18310006400033</t>
  </si>
  <si>
    <t>Agence de l'Eau Adour-Garonne</t>
  </si>
  <si>
    <t>34255833500077</t>
  </si>
  <si>
    <t>AQUASCOP BIOLOGIE site de Monptellier</t>
  </si>
  <si>
    <t>JOYCE LAMBERT, ROMAIN VOLKMANN</t>
  </si>
  <si>
    <t>IBMR standard</t>
  </si>
  <si>
    <t>GAUCHE</t>
  </si>
  <si>
    <t>ETIAGE NORMAL</t>
  </si>
  <si>
    <t>ENSOLEILLE</t>
  </si>
  <si>
    <t>NULLE</t>
  </si>
  <si>
    <t>OUI</t>
  </si>
  <si>
    <t>Rejet odorant en RD.</t>
  </si>
  <si>
    <t>très abondant</t>
  </si>
  <si>
    <t>IBMR-19-M67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</si>
</sst>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C16" sqref="C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706545</v>
      </c>
      <c r="G10" s="113"/>
      <c r="H10" s="114"/>
    </row>
    <row r="11" spans="1:8" ht="15">
      <c r="A11" s="10" t="s">
        <v>2277</v>
      </c>
      <c r="B11" s="47">
        <v>43662</v>
      </c>
      <c r="D11" s="10" t="s">
        <v>2280</v>
      </c>
      <c r="E11" s="52">
        <v>6414243</v>
      </c>
      <c r="G11" s="113"/>
      <c r="H11" s="114"/>
    </row>
    <row r="12" spans="1:8" ht="15">
      <c r="A12" s="10" t="s">
        <v>2283</v>
      </c>
      <c r="B12" s="52" t="s">
        <v>5303</v>
      </c>
      <c r="D12" s="10" t="s">
        <v>2281</v>
      </c>
      <c r="E12" s="52">
        <v>706643</v>
      </c>
      <c r="G12" s="115"/>
      <c r="H12" s="116"/>
    </row>
    <row r="13" spans="1:5" ht="17.25" customHeight="1" thickBot="1">
      <c r="A13" s="2"/>
      <c r="B13" s="55"/>
      <c r="D13" s="10" t="s">
        <v>2282</v>
      </c>
      <c r="E13" s="52">
        <v>6414270</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706545</v>
      </c>
    </row>
    <row r="18" spans="1:3" ht="15">
      <c r="A18" s="123"/>
      <c r="B18" s="49" t="s">
        <v>2267</v>
      </c>
      <c r="C18" s="61">
        <f>E11</f>
        <v>6414243</v>
      </c>
    </row>
    <row r="19" spans="1:2" ht="15">
      <c r="A19" s="3" t="s">
        <v>2063</v>
      </c>
      <c r="B19" s="29">
        <v>923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12.7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84</v>
      </c>
      <c r="D35" s="28" t="s">
        <v>2284</v>
      </c>
      <c r="E35" s="32">
        <v>16</v>
      </c>
    </row>
    <row r="36" spans="1:5" s="7" customFormat="1" ht="15" customHeight="1">
      <c r="A36" s="5" t="s">
        <v>2113</v>
      </c>
      <c r="B36" s="30">
        <v>80</v>
      </c>
      <c r="C36" s="6"/>
      <c r="D36" s="8" t="s">
        <v>2112</v>
      </c>
      <c r="E36" s="30">
        <v>20</v>
      </c>
    </row>
    <row r="37" spans="1:5" s="7" customFormat="1" ht="15" customHeight="1">
      <c r="A37" s="5" t="s">
        <v>2111</v>
      </c>
      <c r="B37" s="30">
        <v>13.3</v>
      </c>
      <c r="C37" s="6"/>
      <c r="D37" s="8" t="s">
        <v>2110</v>
      </c>
      <c r="E37" s="30">
        <v>10.3</v>
      </c>
    </row>
    <row r="38" spans="1:5" s="7" customFormat="1" ht="15" customHeight="1">
      <c r="A38" s="5" t="s">
        <v>2115</v>
      </c>
      <c r="B38" s="30">
        <v>21</v>
      </c>
      <c r="C38" s="6"/>
      <c r="D38" s="8" t="s">
        <v>2115</v>
      </c>
      <c r="E38" s="30">
        <v>53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1</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4455</v>
      </c>
      <c r="B97" s="20" t="str">
        <f>IF(A97="NEWCOD",IF(ISBLANK(G97),"renseigner le champ 'Nouveau taxon'",G97),VLOOKUP(A97,'Ref Taxo'!A:B,2,FALSE))</f>
        <v>Ranunculus penicillatus var. penicillatus</v>
      </c>
      <c r="C97" s="21">
        <f>IF(A97="NEWCOD",IF(ISBLANK(H97),"NoCod",H97),VLOOKUP(A97,'Ref Taxo'!A:D,4,FALSE))</f>
        <v>19976</v>
      </c>
      <c r="D97" s="34">
        <v>0.01</v>
      </c>
      <c r="E97" s="35">
        <v>2.8</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7.4</v>
      </c>
      <c r="E98" s="35">
        <v>20</v>
      </c>
      <c r="F98" s="35" t="s">
        <v>2290</v>
      </c>
      <c r="G98" s="79"/>
      <c r="H98" s="80"/>
    </row>
    <row r="99" spans="1:8" ht="15">
      <c r="A99" s="33" t="s">
        <v>547</v>
      </c>
      <c r="B99" s="20" t="str">
        <f>IF(A99="NEWCOD",IF(ISBLANK(G99),"renseigner le champ 'Nouveau taxon'",G99),VLOOKUP(A99,'Ref Taxo'!A:B,2,FALSE))</f>
        <v>Didymosphenia</v>
      </c>
      <c r="C99" s="21">
        <f>IF(A99="NEWCOD",IF(ISBLANK(H99),"NoCod",H99),VLOOKUP(A99,'Ref Taxo'!A:D,4,FALSE))</f>
        <v>9381</v>
      </c>
      <c r="D99" s="34"/>
      <c r="E99" s="35">
        <v>0.01</v>
      </c>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3.7</v>
      </c>
      <c r="E100" s="35">
        <v>8.2</v>
      </c>
      <c r="F100" s="35" t="s">
        <v>2290</v>
      </c>
      <c r="G100" s="79"/>
      <c r="H100" s="80"/>
    </row>
    <row r="101" spans="1:8" ht="15">
      <c r="A101" s="33" t="s">
        <v>810</v>
      </c>
      <c r="B101" s="20" t="str">
        <f>IF(A101="NEWCOD",IF(ISBLANK(G101),"renseigner le champ 'Nouveau taxon'",G101),VLOOKUP(A101,'Ref Taxo'!A:B,2,FALSE))</f>
        <v>Gomphoneis</v>
      </c>
      <c r="C101" s="21">
        <f>IF(A101="NEWCOD",IF(ISBLANK(H101),"NoCod",H101),VLOOKUP(A101,'Ref Taxo'!A:D,4,FALSE))</f>
        <v>9382</v>
      </c>
      <c r="D101" s="34">
        <v>4.2</v>
      </c>
      <c r="E101" s="35">
        <v>6.3</v>
      </c>
      <c r="F101" s="35" t="s">
        <v>2290</v>
      </c>
      <c r="G101" s="79"/>
      <c r="H101" s="80"/>
    </row>
    <row r="102" spans="1:8" ht="15">
      <c r="A102" s="33" t="s">
        <v>1020</v>
      </c>
      <c r="B102" s="20" t="str">
        <f>IF(A102="NEWCOD",IF(ISBLANK(G102),"renseigner le champ 'Nouveau taxon'",G102),VLOOKUP(A102,'Ref Taxo'!A:B,2,FALSE))</f>
        <v>Lemanea</v>
      </c>
      <c r="C102" s="21">
        <f>IF(A102="NEWCOD",IF(ISBLANK(H102),"NoCod",H102),VLOOKUP(A102,'Ref Taxo'!A:D,4,FALSE))</f>
        <v>1159</v>
      </c>
      <c r="D102" s="34">
        <v>0.5</v>
      </c>
      <c r="E102" s="35"/>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0.01</v>
      </c>
      <c r="E103" s="35">
        <v>0.01</v>
      </c>
      <c r="F103" s="35" t="s">
        <v>2290</v>
      </c>
      <c r="G103" s="79"/>
      <c r="H103" s="80"/>
    </row>
    <row r="104" spans="1:8" ht="15">
      <c r="A104" s="33" t="s">
        <v>1151</v>
      </c>
      <c r="B104" s="20" t="str">
        <f>IF(A104="NEWCOD",IF(ISBLANK(G104),"renseigner le champ 'Nouveau taxon'",G104),VLOOKUP(A104,'Ref Taxo'!A:B,2,FALSE))</f>
        <v>Microcoleus</v>
      </c>
      <c r="C104" s="21">
        <f>IF(A104="NEWCOD",IF(ISBLANK(H104),"NoCod",H104),VLOOKUP(A104,'Ref Taxo'!A:D,4,FALSE))</f>
        <v>6405</v>
      </c>
      <c r="D104" s="34">
        <v>0.05</v>
      </c>
      <c r="E104" s="35"/>
      <c r="F104" s="35" t="s">
        <v>2290</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c r="E105" s="35">
        <v>0.01</v>
      </c>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4.5</v>
      </c>
      <c r="E106" s="35">
        <v>13.5</v>
      </c>
      <c r="F106" s="35" t="s">
        <v>2290</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0.01</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c r="E108" s="35">
        <v>0.01</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35"/>
      <c r="F109" s="35" t="s">
        <v>2290</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0.01</v>
      </c>
      <c r="E110" s="35"/>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0.01</v>
      </c>
      <c r="E111" s="35">
        <v>0.01</v>
      </c>
      <c r="F111" s="35" t="s">
        <v>2290</v>
      </c>
      <c r="G111" s="79"/>
      <c r="H111" s="80"/>
    </row>
    <row r="112" spans="1:8" ht="15">
      <c r="A112" s="33" t="s">
        <v>283</v>
      </c>
      <c r="B112" s="20" t="str">
        <f>IF(A112="NEWCOD",IF(ISBLANK(G112),"renseigner le champ 'Nouveau taxon'",G112),VLOOKUP(A112,'Ref Taxo'!A:B,2,FALSE))</f>
        <v>Carex acuta</v>
      </c>
      <c r="C112" s="21">
        <f>IF(A112="NEWCOD",IF(ISBLANK(H112),"NoCod",H112),VLOOKUP(A112,'Ref Taxo'!A:D,4,FALSE))</f>
        <v>1467</v>
      </c>
      <c r="D112" s="34">
        <v>0.3</v>
      </c>
      <c r="E112" s="35">
        <v>1.7</v>
      </c>
      <c r="F112" s="35" t="s">
        <v>2290</v>
      </c>
      <c r="G112" s="79"/>
      <c r="H112" s="80"/>
    </row>
    <row r="113" spans="1:8" ht="15">
      <c r="A113" s="33" t="s">
        <v>617</v>
      </c>
      <c r="B113" s="20" t="str">
        <f>IF(A113="NEWCOD",IF(ISBLANK(G113),"renseigner le champ 'Nouveau taxon'",G113),VLOOKUP(A113,'Ref Taxo'!A:B,2,FALSE))</f>
        <v>Eleocharis palustris</v>
      </c>
      <c r="C113" s="21">
        <f>IF(A113="NEWCOD",IF(ISBLANK(H113),"NoCod",H113),VLOOKUP(A113,'Ref Taxo'!A:D,4,FALSE))</f>
        <v>1506</v>
      </c>
      <c r="D113" s="34">
        <v>0.2</v>
      </c>
      <c r="E113" s="35"/>
      <c r="F113" s="35" t="s">
        <v>2290</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0.01</v>
      </c>
      <c r="E114" s="35"/>
      <c r="F114" s="35" t="s">
        <v>2290</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0.01</v>
      </c>
      <c r="E115" s="35">
        <v>0.01</v>
      </c>
      <c r="F115" s="35" t="s">
        <v>2290</v>
      </c>
      <c r="G115" s="79"/>
      <c r="H115" s="80"/>
    </row>
    <row r="116" spans="1:8" ht="15">
      <c r="A116" s="33" t="s">
        <v>1198</v>
      </c>
      <c r="B116" s="20" t="str">
        <f>IF(A116="NEWCOD",IF(ISBLANK(G116),"renseigner le champ 'Nouveau taxon'",G116),VLOOKUP(A116,'Ref Taxo'!A:B,2,FALSE))</f>
        <v>Myriophyllum alterniflorum</v>
      </c>
      <c r="C116" s="21">
        <f>IF(A116="NEWCOD",IF(ISBLANK(H116),"NoCod",H116),VLOOKUP(A116,'Ref Taxo'!A:D,4,FALSE))</f>
        <v>1776</v>
      </c>
      <c r="D116" s="34"/>
      <c r="E116" s="35">
        <v>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2019-12-20T07:47:36Z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