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8000" sheetId="2" r:id="rId2"/>
    <sheet name="Mises à jour" sheetId="3" r:id="rId3"/>
  </sheets>
  <definedNames/>
  <calcPr calcId="145621"/>
</workbook>
</file>

<file path=xl/sharedStrings.xml><?xml version="1.0" encoding="utf-8"?>
<sst xmlns="http://schemas.openxmlformats.org/spreadsheetml/2006/main" count="6492" uniqueCount="5304">
  <si>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</si>
  <si>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</si>
  <si>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</si>
  <si>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</si>
  <si>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</si>
  <si>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</si>
  <si>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</si>
  <si>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</si>
  <si>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</si>
  <si>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</si>
  <si>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</si>
  <si>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</si>
  <si>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</si>
  <si>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</si>
  <si>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</si>
  <si>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</si>
  <si>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</si>
  <si>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</si>
  <si>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</si>
  <si>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</si>
  <si>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</si>
  <si>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</si>
  <si>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</si>
  <si>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</si>
  <si>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</si>
  <si>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</si>
  <si>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</si>
  <si>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</si>
  <si>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</si>
  <si>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</si>
  <si>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</si>
  <si>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</si>
  <si>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</si>
  <si>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</si>
  <si>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</si>
  <si>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</si>
  <si>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</si>
  <si>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</si>
  <si>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</si>
  <si>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</si>
  <si>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</si>
  <si>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</si>
  <si>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</si>
  <si>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</si>
  <si>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</si>
  <si>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</si>
  <si>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</si>
  <si>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</si>
  <si>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</si>
  <si>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</si>
  <si>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</si>
  <si>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</si>
  <si>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</si>
  <si>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</si>
  <si>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</si>
  <si>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</si>
  <si>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</si>
  <si>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</si>
  <si>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</si>
  <si>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</si>
  <si>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</si>
  <si>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</si>
  <si>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</si>
  <si>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</si>
  <si>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</si>
  <si>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</si>
  <si>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</si>
  <si>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</si>
  <si>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</si>
  <si>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</si>
  <si>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</si>
  <si>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</si>
  <si>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</si>
  <si>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</si>
  <si>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</si>
  <si>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</si>
  <si>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</si>
  <si>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</si>
  <si>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</si>
  <si>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</si>
  <si>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</si>
  <si>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</si>
  <si>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</si>
  <si>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</si>
  <si>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</si>
  <si>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</si>
  <si>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</si>
  <si>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</si>
  <si>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</si>
  <si>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</si>
  <si>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</si>
  <si>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</si>
  <si>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</si>
  <si>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</si>
  <si>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</si>
  <si>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</si>
  <si>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</si>
  <si>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</si>
  <si>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</si>
  <si>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</si>
  <si>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</si>
  <si>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</si>
  <si>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</si>
  <si>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</si>
  <si>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</si>
  <si>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</si>
  <si>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</si>
  <si>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</si>
  <si>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</si>
  <si>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</si>
  <si>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</si>
  <si>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</si>
  <si>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</si>
  <si>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</si>
  <si>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</si>
  <si>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</si>
  <si>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</si>
  <si>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</si>
  <si>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</si>
  <si>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</si>
  <si>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</si>
  <si>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</si>
  <si>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</si>
  <si>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</si>
  <si>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</si>
  <si>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</si>
  <si>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</si>
  <si>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</si>
  <si>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</si>
  <si>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</si>
  <si>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</si>
  <si>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</si>
  <si>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</si>
  <si>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</si>
  <si>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</si>
  <si>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</si>
  <si>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</si>
  <si>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</si>
  <si>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</si>
  <si>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</si>
  <si>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</si>
  <si>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</si>
  <si>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</si>
  <si>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</si>
  <si>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</si>
  <si>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</si>
  <si>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</si>
  <si>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</si>
  <si>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</si>
  <si>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</si>
  <si>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</si>
  <si>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</si>
  <si>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</si>
  <si>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</si>
  <si>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</si>
  <si>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</si>
  <si>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</si>
  <si>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</si>
  <si>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</si>
  <si>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</si>
  <si>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</si>
  <si>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</si>
  <si>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</si>
  <si>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</si>
  <si>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</si>
  <si>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</si>
  <si>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</si>
  <si>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</si>
  <si>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</si>
  <si>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</si>
  <si>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</si>
  <si>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</si>
  <si>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</si>
  <si>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</si>
  <si>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</si>
  <si>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</si>
  <si>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</si>
  <si>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</si>
  <si>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</si>
  <si>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</si>
  <si>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</si>
  <si>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</si>
  <si>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</si>
  <si>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</si>
  <si>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</si>
  <si>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</si>
  <si>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</si>
  <si>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</si>
  <si>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</si>
  <si>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</si>
  <si>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</si>
  <si>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</si>
  <si>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</si>
  <si>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</si>
  <si>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</si>
  <si>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</si>
  <si>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</si>
  <si>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</si>
  <si>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</si>
  <si>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</si>
  <si>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</si>
  <si>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</si>
  <si>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</si>
  <si>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</si>
  <si>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</si>
  <si>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</si>
  <si>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</si>
  <si>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</si>
  <si>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</si>
  <si>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</si>
  <si>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</si>
  <si>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</si>
  <si>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</si>
  <si>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</si>
  <si>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</si>
  <si>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</si>
  <si>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</si>
  <si>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</si>
  <si>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</si>
  <si>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</si>
  <si>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</si>
  <si>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</si>
  <si>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</si>
  <si>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</si>
  <si>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</si>
  <si>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</si>
  <si>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</si>
  <si>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</si>
  <si>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</si>
  <si>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</si>
  <si>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</si>
  <si>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</si>
  <si>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</si>
  <si>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</si>
  <si>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</si>
  <si>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</si>
  <si>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</si>
  <si>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</si>
  <si>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</si>
  <si>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</si>
  <si>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</si>
  <si>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</si>
  <si>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</si>
  <si>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</si>
  <si>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</si>
  <si>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</si>
  <si>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</si>
  <si>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</si>
  <si>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</si>
  <si>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</si>
  <si>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</si>
  <si>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</si>
  <si>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</si>
  <si>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</si>
  <si>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</si>
  <si>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</si>
  <si>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</si>
  <si>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</si>
  <si>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</si>
  <si>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</si>
  <si>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</si>
  <si>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</si>
  <si>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</si>
  <si>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</si>
  <si>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</si>
  <si>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</si>
  <si>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</si>
  <si>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</si>
  <si>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</si>
  <si>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</si>
  <si>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</si>
  <si>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</si>
  <si>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</si>
  <si>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</si>
  <si>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</si>
  <si>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</si>
  <si>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</si>
  <si>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</si>
  <si>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</si>
  <si>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</si>
  <si>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</si>
  <si>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</si>
  <si>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</si>
  <si>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</si>
  <si>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</si>
  <si>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</si>
  <si>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</si>
  <si>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</si>
  <si>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</si>
  <si>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</si>
  <si>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</si>
  <si>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</si>
  <si>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</si>
  <si>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</si>
  <si>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</si>
  <si>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</si>
  <si>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</si>
  <si>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</si>
  <si>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</si>
  <si>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</si>
  <si>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</si>
  <si>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</si>
  <si>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</si>
  <si>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</si>
  <si>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</si>
  <si>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</si>
  <si>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</si>
  <si>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</si>
  <si>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</si>
  <si>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</si>
  <si>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</si>
  <si>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</si>
  <si>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</si>
  <si>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</si>
  <si>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</si>
  <si>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</si>
  <si>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</si>
  <si>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</si>
  <si>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</si>
  <si>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</si>
  <si>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</si>
  <si>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</si>
  <si>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</si>
  <si>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</si>
  <si>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</si>
  <si>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</si>
  <si>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</si>
  <si>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</si>
  <si>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</si>
  <si>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</si>
  <si>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</si>
  <si>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</si>
  <si>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</si>
  <si>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</si>
  <si>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</si>
  <si>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</si>
  <si>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</si>
  <si>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</si>
  <si>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</si>
  <si>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</si>
  <si>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</si>
  <si>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</si>
  <si>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</si>
  <si>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</si>
  <si>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</si>
  <si>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</si>
  <si>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</si>
  <si>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</si>
  <si>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</si>
  <si>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</si>
  <si>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</si>
  <si>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</si>
  <si>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</si>
  <si>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</si>
  <si>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</si>
  <si>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</si>
  <si>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</si>
  <si>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</si>
  <si>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</si>
  <si>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</si>
  <si>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</si>
  <si>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</si>
  <si>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</si>
  <si>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</si>
  <si>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</si>
  <si>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</si>
  <si>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</si>
  <si>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</si>
  <si>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</si>
  <si>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</si>
  <si>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</si>
  <si>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</si>
  <si>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</si>
  <si>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</si>
  <si>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</si>
  <si>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</si>
  <si>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</si>
  <si>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</si>
  <si>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</si>
  <si>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</si>
  <si>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</si>
  <si>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</si>
  <si>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</si>
  <si>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</si>
  <si>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</si>
  <si>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</si>
  <si>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</si>
  <si>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</si>
  <si>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</si>
  <si>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</si>
  <si>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</si>
  <si>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</si>
  <si>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</si>
  <si>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</si>
  <si>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</si>
  <si>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</si>
  <si>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</si>
  <si>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</si>
  <si>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</si>
  <si>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</si>
  <si>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</si>
  <si>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</si>
  <si>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</si>
  <si>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</si>
  <si>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</si>
  <si>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</si>
  <si>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</si>
  <si>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</si>
  <si>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</si>
  <si>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</si>
  <si>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</si>
  <si>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</si>
  <si>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</si>
  <si>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</si>
  <si>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</si>
  <si>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</si>
  <si>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</si>
  <si>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</si>
  <si>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</si>
  <si>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</si>
  <si>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</si>
  <si>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</si>
  <si>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</si>
  <si>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</si>
  <si>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</si>
  <si>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</si>
  <si>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</si>
  <si>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</si>
  <si>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</si>
  <si>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</si>
  <si>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</si>
  <si>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</si>
  <si>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</si>
  <si>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</si>
  <si>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</si>
  <si>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</si>
  <si>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</si>
  <si>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</si>
  <si>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</si>
  <si>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</si>
  <si>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</si>
  <si>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</si>
  <si>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</si>
  <si>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</si>
  <si>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</si>
  <si>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</si>
  <si>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</si>
  <si>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</si>
  <si>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</si>
  <si>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</si>
  <si>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</si>
  <si>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</si>
  <si>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</si>
  <si>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</si>
  <si>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</si>
  <si>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</si>
  <si>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</si>
  <si>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</si>
  <si>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</si>
  <si>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</si>
  <si>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</si>
  <si>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</si>
  <si>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</si>
  <si>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</si>
  <si>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</si>
  <si>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</si>
  <si>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</si>
  <si>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</si>
  <si>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</si>
  <si>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</si>
  <si>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</si>
  <si>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</si>
  <si>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</si>
  <si>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</si>
  <si>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</si>
  <si>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</si>
  <si>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</si>
  <si>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</si>
  <si>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</si>
  <si>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</si>
  <si>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</si>
  <si>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</si>
  <si>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</si>
  <si>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</si>
  <si>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</si>
  <si>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</si>
  <si>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</si>
  <si>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</si>
  <si>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</si>
  <si>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</si>
  <si>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</si>
  <si>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</si>
  <si>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</si>
  <si>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</si>
  <si>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</si>
  <si>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</si>
  <si>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</si>
  <si>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</si>
  <si>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</si>
  <si>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</si>
  <si>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</si>
  <si>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</si>
  <si>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</si>
  <si>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</si>
  <si>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</si>
  <si>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</si>
  <si>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</si>
  <si>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</si>
  <si>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</si>
  <si>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</si>
  <si>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</si>
  <si>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</si>
  <si>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</si>
  <si>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</si>
  <si>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</si>
  <si>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</si>
  <si>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</si>
  <si>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</si>
  <si>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</si>
  <si>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</si>
  <si>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</si>
  <si>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</si>
  <si>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</si>
  <si>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</si>
  <si>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</si>
  <si>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</si>
  <si>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</si>
  <si>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</si>
  <si>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</si>
  <si>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</si>
  <si>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</si>
  <si>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</si>
  <si>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</si>
  <si>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</si>
  <si>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</si>
  <si>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</si>
  <si>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</si>
  <si>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</si>
  <si>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</si>
  <si>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</si>
  <si>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</si>
  <si>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</si>
  <si>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</si>
  <si>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</si>
  <si>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</si>
  <si>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</si>
  <si>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</si>
  <si>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</si>
  <si>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</si>
  <si>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</si>
  <si>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</si>
  <si>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</si>
  <si>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</si>
  <si>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</si>
  <si>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</si>
  <si>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</si>
  <si>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</si>
  <si>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</si>
  <si>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</si>
  <si>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</si>
  <si>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</si>
  <si>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</si>
  <si>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</si>
  <si>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</si>
  <si>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</si>
  <si>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</si>
  <si>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</si>
  <si>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</si>
  <si>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</si>
  <si>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</si>
  <si>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</si>
  <si>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</si>
  <si>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</si>
  <si>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</si>
  <si>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</si>
  <si>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</si>
  <si>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</si>
  <si>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</si>
  <si>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</si>
  <si>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</si>
  <si>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</si>
  <si>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</si>
  <si>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</si>
  <si>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</si>
  <si>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</si>
  <si>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</si>
  <si>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</si>
  <si>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</si>
  <si>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</si>
  <si>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</si>
  <si>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</si>
  <si>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</si>
  <si>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</si>
  <si>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</si>
  <si>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</si>
  <si>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</si>
  <si>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</si>
  <si>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</si>
  <si>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</si>
  <si>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</si>
  <si>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</si>
  <si>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</si>
  <si>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</si>
  <si>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</si>
  <si>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</si>
  <si>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</si>
  <si>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</si>
  <si>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</si>
  <si>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</si>
  <si>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</si>
  <si>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</si>
  <si>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</si>
  <si>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</si>
  <si>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</si>
  <si>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</si>
  <si>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</si>
  <si>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</si>
  <si>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</si>
  <si>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</si>
  <si>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</si>
  <si>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</si>
  <si>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</si>
  <si>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</si>
  <si>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</si>
  <si>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</si>
  <si>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</si>
  <si>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</si>
  <si>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</si>
  <si>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</si>
  <si>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</si>
  <si>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</si>
  <si>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</si>
  <si>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</si>
  <si>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</si>
  <si>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</si>
  <si>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</si>
  <si>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</si>
  <si>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</si>
  <si>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</si>
  <si>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</si>
  <si>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</si>
  <si>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</si>
  <si>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</si>
  <si>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</si>
  <si>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</si>
  <si>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</si>
  <si>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</si>
  <si>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</si>
  <si>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</si>
  <si>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</si>
  <si>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</si>
  <si>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</si>
  <si>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</si>
  <si>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</si>
  <si>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</si>
  <si>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</si>
  <si>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</si>
  <si>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</si>
  <si>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</si>
  <si>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</si>
  <si>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</si>
  <si>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</si>
  <si>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</si>
  <si>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</si>
  <si>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</si>
  <si>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</si>
  <si>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</si>
  <si>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</si>
  <si>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</si>
  <si>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</si>
  <si>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</si>
  <si>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</si>
  <si>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</si>
  <si>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</si>
  <si>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</si>
  <si>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</si>
  <si>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</si>
  <si>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</si>
  <si>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</si>
  <si>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</si>
  <si>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</si>
  <si>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</si>
  <si>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</si>
  <si>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</si>
  <si>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</si>
  <si>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</si>
  <si>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</si>
  <si>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</si>
  <si>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</si>
  <si>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</si>
  <si>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</si>
  <si>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</si>
  <si>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</si>
  <si>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</si>
  <si>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</si>
  <si>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</si>
  <si>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</si>
  <si>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</si>
  <si>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</si>
  <si>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</si>
  <si>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</si>
  <si>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</si>
  <si>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</si>
  <si>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</si>
  <si>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</si>
  <si>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</si>
  <si>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</si>
  <si>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</si>
  <si>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</si>
  <si>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</si>
  <si>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</si>
  <si>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</si>
  <si>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</si>
  <si>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</si>
  <si>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</si>
  <si>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</si>
  <si>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</si>
  <si>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</si>
  <si>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</si>
  <si>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</si>
  <si>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</si>
  <si>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</si>
  <si>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</si>
  <si>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</si>
  <si>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</si>
  <si>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</si>
  <si>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</si>
  <si>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</si>
  <si>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</si>
  <si>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</si>
  <si>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</si>
  <si>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</si>
  <si>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</si>
  <si>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</si>
  <si>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</si>
  <si>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</si>
  <si>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</si>
  <si>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</si>
  <si>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</si>
  <si>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</si>
  <si>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</si>
  <si>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</si>
  <si>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</si>
  <si>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</si>
  <si>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</si>
  <si>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</si>
  <si>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</si>
  <si>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</si>
  <si>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</si>
  <si>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</si>
  <si>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</si>
  <si>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</si>
  <si>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</si>
  <si>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</si>
  <si>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</si>
  <si>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</si>
  <si>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</si>
  <si>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</si>
  <si>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</si>
  <si>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</si>
  <si>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</si>
  <si>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</si>
  <si>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</si>
  <si>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</si>
  <si>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</si>
  <si>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</si>
  <si>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</si>
  <si>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</si>
  <si>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</si>
  <si>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</si>
  <si>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</si>
  <si>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</si>
  <si>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</si>
  <si>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</si>
  <si>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</si>
  <si>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</si>
  <si>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</si>
  <si>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</si>
  <si>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</si>
  <si>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</si>
  <si>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</si>
  <si>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</si>
  <si>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</si>
  <si>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</si>
  <si>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</si>
  <si>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</si>
  <si>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</si>
  <si>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</si>
  <si>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</si>
  <si>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</si>
  <si>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</si>
  <si>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</si>
  <si>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</si>
  <si>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</si>
  <si>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</si>
  <si>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</si>
  <si>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</si>
  <si>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</si>
  <si>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</si>
  <si>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</si>
  <si>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</si>
  <si>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</si>
  <si>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</si>
  <si>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</si>
  <si>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</si>
  <si>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</si>
  <si>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</si>
  <si>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</si>
  <si>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</si>
  <si>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</si>
  <si>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</si>
  <si>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</si>
  <si>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</si>
  <si>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</si>
  <si>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</si>
  <si>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</si>
  <si>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</si>
  <si>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</si>
  <si>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</si>
  <si>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</si>
  <si>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</si>
  <si>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</si>
  <si>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</si>
  <si>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</si>
  <si>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</si>
  <si>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</si>
  <si>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</si>
  <si>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</si>
  <si>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</si>
  <si>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</si>
  <si>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</si>
  <si>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</si>
  <si>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</si>
  <si>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</si>
  <si>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</si>
  <si>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</si>
  <si>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</si>
  <si>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</si>
  <si>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</si>
  <si>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</si>
  <si>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</si>
  <si>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</si>
  <si>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</si>
  <si>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</si>
  <si>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</si>
  <si>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</si>
  <si>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</si>
  <si>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</si>
  <si>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</si>
  <si>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</si>
  <si>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</si>
  <si>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</si>
  <si>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</si>
  <si>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</si>
  <si>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</si>
  <si>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</si>
  <si>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</si>
  <si>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</si>
  <si>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</si>
  <si>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</si>
  <si>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</si>
  <si>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</si>
  <si>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</si>
  <si>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</si>
  <si>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</si>
  <si>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</si>
  <si>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</si>
  <si>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</si>
  <si>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</si>
  <si>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</si>
  <si>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</si>
  <si>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</si>
  <si>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</si>
  <si>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</si>
  <si>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</si>
  <si>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</si>
  <si>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</si>
  <si>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</si>
  <si>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</si>
  <si>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</si>
  <si>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</si>
  <si>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</si>
  <si>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</si>
  <si>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</si>
  <si>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</si>
  <si>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</si>
  <si>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</si>
  <si>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</si>
  <si>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</si>
  <si>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</si>
  <si>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</si>
  <si>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</si>
  <si>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</si>
  <si>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</si>
  <si>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</si>
  <si>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</si>
  <si>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</si>
  <si>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</si>
  <si>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</si>
  <si>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</si>
  <si>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</si>
  <si>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</si>
  <si>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</si>
  <si>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</si>
  <si>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</si>
  <si>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</si>
  <si>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</si>
  <si>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</si>
  <si>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</si>
  <si>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</si>
  <si>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</si>
  <si>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</si>
  <si>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</si>
  <si>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</si>
  <si>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</si>
  <si>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</si>
  <si>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</si>
  <si>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</si>
  <si>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</si>
  <si>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</si>
  <si>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</si>
  <si>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</si>
  <si>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</si>
  <si>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</si>
  <si>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</si>
  <si>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</si>
  <si>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</si>
  <si>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</si>
  <si>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</si>
  <si>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</si>
  <si>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</si>
  <si>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</si>
  <si>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</si>
  <si>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</si>
  <si>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</si>
  <si>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</si>
  <si>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</si>
  <si>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</si>
  <si>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</si>
  <si>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</si>
  <si>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</si>
  <si>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</si>
  <si>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</si>
  <si>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</si>
  <si>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</si>
  <si>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</si>
  <si>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</si>
  <si>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</si>
  <si>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</si>
  <si>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</si>
  <si>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</si>
  <si>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</si>
  <si>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</si>
  <si>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</si>
  <si>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</si>
  <si>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</si>
  <si>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</si>
  <si>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</si>
  <si>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</si>
  <si>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</si>
  <si>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</si>
  <si>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</si>
  <si>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</si>
  <si>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</si>
  <si>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</si>
  <si>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</si>
  <si>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</si>
  <si>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</si>
  <si>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</si>
  <si>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</si>
  <si>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</si>
  <si>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</si>
  <si>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</si>
  <si>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</si>
  <si>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</si>
  <si>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</si>
  <si>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</si>
  <si>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</si>
  <si>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</si>
  <si>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</si>
  <si>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</si>
  <si>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</si>
  <si>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</si>
  <si>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</si>
  <si>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</si>
  <si>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</si>
  <si>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</si>
  <si>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</si>
  <si>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</si>
  <si>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</si>
  <si>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</si>
  <si>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</si>
  <si>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</si>
  <si>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</si>
  <si>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</si>
  <si>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</si>
  <si>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</si>
  <si>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</si>
  <si>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</si>
  <si>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</si>
  <si>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</si>
  <si>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</si>
  <si>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</si>
  <si>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</si>
  <si>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</si>
  <si>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</si>
  <si>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</si>
  <si>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</si>
  <si>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</si>
  <si>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</si>
  <si>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</si>
  <si>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</si>
  <si>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</si>
  <si>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</si>
  <si>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</si>
  <si>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</si>
  <si>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</si>
  <si>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</si>
  <si>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</si>
  <si>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</si>
  <si>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</si>
  <si>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</si>
  <si>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</si>
  <si>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</si>
  <si>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</si>
  <si>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</si>
  <si>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</si>
  <si>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</si>
  <si>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</si>
  <si>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</si>
  <si>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</si>
  <si>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</si>
  <si>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</si>
  <si>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</si>
  <si>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</si>
  <si>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</si>
  <si>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</si>
  <si>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</si>
  <si>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</si>
  <si>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</si>
  <si>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</si>
  <si>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</si>
  <si>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</si>
  <si>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</si>
  <si>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</si>
  <si>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</si>
  <si>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</si>
  <si>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</si>
  <si>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</si>
  <si>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</si>
  <si>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</si>
  <si>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</si>
  <si>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</si>
  <si>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</si>
  <si>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</si>
  <si>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</si>
  <si>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</si>
  <si>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</si>
  <si>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</si>
  <si>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</si>
  <si>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</si>
  <si>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</si>
  <si>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</si>
  <si>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</si>
  <si>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</si>
  <si>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</si>
  <si>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</si>
  <si>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</si>
  <si>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</si>
  <si>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</si>
  <si>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</si>
  <si>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</si>
  <si>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</si>
  <si>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</si>
  <si>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</si>
  <si>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</si>
  <si>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</si>
  <si>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</si>
  <si>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</si>
  <si>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</si>
  <si>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</si>
  <si>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</si>
  <si>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</si>
  <si>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</si>
  <si>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</si>
  <si>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</si>
  <si>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</si>
  <si>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</si>
  <si>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</si>
  <si>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</si>
  <si>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</si>
  <si>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</si>
  <si>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</si>
  <si>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</si>
  <si>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</si>
  <si>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</si>
  <si>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</si>
  <si>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</si>
  <si>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</si>
  <si>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</si>
  <si>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</si>
  <si>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</si>
  <si>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</si>
  <si>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</si>
  <si>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</si>
  <si>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</si>
  <si>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</si>
  <si>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</si>
  <si>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</si>
  <si>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</si>
  <si>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</si>
  <si>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</si>
  <si>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</si>
  <si>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</si>
  <si>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</si>
  <si>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</si>
  <si>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</si>
  <si>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</si>
  <si>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</si>
  <si>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</si>
  <si>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</si>
  <si>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</si>
  <si>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</si>
  <si>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</si>
  <si>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</si>
  <si>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</si>
  <si>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</si>
  <si>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</si>
  <si>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</si>
  <si>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</si>
  <si>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</si>
  <si>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</si>
  <si>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</si>
  <si>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</si>
  <si>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</si>
  <si>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</si>
  <si>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</si>
  <si>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</si>
  <si>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</si>
  <si>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</si>
  <si>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</si>
  <si>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</si>
  <si>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</si>
  <si>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</si>
  <si>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</si>
  <si>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</si>
  <si>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</si>
  <si>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</si>
  <si>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</si>
  <si>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</si>
  <si>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</si>
  <si>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</si>
  <si>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</si>
  <si>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</si>
  <si>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</si>
  <si>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</si>
  <si>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</si>
  <si>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</si>
  <si>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</si>
  <si>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</si>
  <si>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</si>
  <si>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</si>
  <si>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</si>
  <si>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</si>
  <si>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</si>
  <si>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</si>
  <si>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</si>
  <si>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</si>
  <si>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</si>
  <si>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</si>
  <si>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</si>
  <si>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</si>
  <si>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</si>
  <si>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</si>
  <si>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</si>
  <si>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</si>
  <si>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</si>
  <si>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</si>
  <si>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</si>
  <si>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</si>
  <si>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</si>
  <si>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</si>
  <si>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</si>
  <si>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</si>
  <si>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</si>
  <si>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</si>
  <si>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</si>
  <si>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</si>
  <si>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</si>
  <si>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</si>
  <si>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</si>
  <si>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</si>
  <si>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</si>
  <si>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</si>
  <si>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</si>
  <si>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</si>
  <si>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</si>
  <si>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</si>
  <si>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</si>
  <si>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</si>
  <si>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</si>
  <si>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</si>
  <si>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</si>
  <si>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</si>
  <si>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</si>
  <si>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</si>
  <si>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</si>
  <si>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</si>
  <si>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</si>
  <si>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</si>
  <si>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</si>
  <si>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</si>
  <si>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</si>
  <si>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</si>
  <si>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</si>
  <si>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</si>
  <si>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</si>
  <si>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</si>
  <si>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</si>
  <si>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</si>
  <si>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</si>
  <si>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</si>
  <si>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</si>
  <si>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</si>
  <si>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</si>
  <si>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</si>
  <si>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</si>
  <si>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</si>
  <si>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</si>
  <si>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</si>
  <si>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</si>
  <si>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</si>
  <si>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</si>
  <si>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</si>
  <si>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</si>
  <si>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</si>
  <si>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</si>
  <si>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</si>
  <si>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</si>
  <si>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</si>
  <si>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</si>
  <si>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</si>
  <si>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</si>
  <si>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</si>
  <si>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</si>
  <si>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</si>
  <si>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</si>
  <si>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</si>
  <si>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</si>
  <si>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</si>
  <si>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</si>
  <si>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</si>
  <si>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</si>
  <si>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</si>
  <si>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</si>
  <si>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</si>
  <si>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</si>
  <si>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</si>
  <si>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</si>
  <si>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</si>
  <si>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</si>
  <si>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</si>
  <si>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</si>
  <si>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</si>
  <si>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</si>
  <si>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</si>
  <si>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</si>
  <si>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</si>
  <si>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</si>
  <si>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</si>
  <si>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</si>
  <si>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</si>
  <si>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</si>
  <si>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</si>
  <si>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</si>
  <si>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</si>
  <si>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</si>
  <si>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</si>
  <si>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</si>
  <si>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</si>
  <si>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</si>
  <si>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</si>
  <si>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</si>
  <si>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</si>
  <si>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</si>
  <si>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</si>
  <si>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</si>
  <si>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</si>
  <si>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</si>
  <si>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</si>
  <si>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</si>
  <si>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</si>
  <si>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</si>
  <si>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</si>
  <si>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</si>
  <si>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</si>
  <si>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</si>
  <si>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</si>
  <si>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</si>
  <si>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</si>
  <si>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</si>
  <si>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</si>
  <si>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</si>
  <si>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</si>
  <si>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</si>
  <si>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</si>
  <si>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</si>
  <si>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</si>
  <si>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</si>
  <si>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</si>
  <si>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</si>
  <si>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</si>
  <si>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</si>
  <si>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</si>
  <si>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</si>
  <si>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</si>
  <si>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</si>
  <si>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</si>
  <si>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</si>
  <si>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</si>
  <si>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</si>
  <si>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</si>
  <si>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</si>
  <si>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</si>
  <si>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</si>
  <si>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</si>
  <si>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</si>
  <si>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</si>
  <si>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</si>
  <si>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</si>
  <si>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</si>
  <si>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</si>
  <si>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</si>
  <si>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</si>
  <si>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</si>
  <si>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</si>
  <si>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</si>
  <si>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</si>
  <si>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</si>
  <si>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</si>
  <si>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</si>
  <si>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</si>
  <si>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</si>
  <si>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</si>
  <si>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</si>
  <si>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</si>
  <si>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</si>
  <si>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</si>
  <si>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</si>
  <si>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</si>
  <si>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</si>
  <si>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</si>
  <si>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</si>
  <si>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</si>
  <si>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</si>
  <si>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</si>
  <si>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</si>
  <si>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</si>
  <si>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</si>
  <si>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</si>
  <si>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</si>
  <si>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</si>
  <si>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</si>
  <si>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</si>
  <si>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</si>
  <si>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</si>
  <si>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</si>
  <si>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</si>
  <si>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</si>
  <si>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</si>
  <si>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</si>
  <si>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</si>
  <si>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</si>
  <si>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</si>
  <si>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</si>
  <si>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</si>
  <si>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</si>
  <si>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</si>
  <si>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</si>
  <si>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</si>
  <si>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</si>
  <si>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</si>
  <si>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</si>
  <si>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</si>
  <si>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</si>
  <si>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</si>
  <si>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</si>
  <si>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</si>
  <si>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</si>
  <si>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</si>
  <si>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</si>
  <si>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</si>
  <si>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</si>
  <si>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</si>
  <si>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</si>
  <si>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</si>
  <si>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</si>
  <si>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</si>
  <si>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</si>
  <si>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</si>
  <si>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</si>
  <si>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</si>
  <si>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</si>
  <si>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</si>
  <si>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</si>
  <si>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</si>
  <si>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</si>
  <si>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</si>
  <si>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</si>
  <si>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</si>
  <si>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</si>
  <si>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</si>
  <si>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</si>
  <si>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</si>
  <si>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</si>
  <si>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</si>
  <si>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</si>
  <si>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</si>
  <si>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</si>
  <si>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</si>
  <si>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</si>
  <si>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</si>
  <si>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</si>
  <si>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</si>
  <si>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</si>
  <si>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</si>
  <si>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</si>
  <si>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</si>
  <si>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</si>
  <si>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</si>
  <si>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</si>
  <si>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</si>
  <si>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</si>
  <si>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</si>
  <si>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</si>
  <si>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</si>
  <si>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</si>
  <si>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</si>
  <si>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</si>
  <si>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</si>
  <si>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</si>
  <si>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</si>
  <si>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</si>
  <si>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</si>
  <si>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</si>
  <si>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</si>
  <si>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</si>
  <si>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</si>
  <si>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</si>
  <si>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</si>
  <si>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</si>
  <si>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</si>
  <si>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</si>
  <si>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</si>
  <si>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</si>
  <si>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</si>
  <si>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</si>
  <si>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</si>
  <si>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</si>
  <si>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</si>
  <si>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</si>
  <si>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</si>
  <si>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</si>
  <si>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</si>
  <si>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</si>
  <si>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</si>
  <si>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</si>
  <si>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</si>
  <si>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</si>
  <si>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</si>
  <si>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</si>
  <si>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</si>
  <si>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</si>
  <si>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</si>
  <si>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</si>
  <si>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</si>
  <si>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</si>
  <si>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</si>
  <si>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</si>
  <si>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</si>
  <si>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</si>
  <si>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</si>
  <si>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</si>
  <si>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</si>
  <si>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</si>
  <si>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</si>
  <si>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</si>
  <si>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</si>
  <si>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</si>
  <si>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</si>
  <si>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</si>
  <si>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</si>
  <si>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</si>
  <si>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</si>
  <si>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</si>
  <si>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</si>
  <si>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</si>
  <si>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</si>
  <si>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</si>
  <si>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</si>
  <si>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</si>
  <si>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</si>
  <si>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</si>
  <si>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</si>
  <si>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</si>
  <si>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</si>
  <si>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</si>
  <si>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</si>
  <si>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</si>
  <si>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</si>
  <si>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</si>
  <si>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</si>
  <si>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</si>
  <si>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</si>
  <si>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</si>
  <si>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</si>
  <si>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</si>
  <si>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</si>
  <si>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</si>
  <si>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</si>
  <si>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</si>
  <si>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</si>
  <si>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</si>
  <si>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</si>
  <si>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</si>
  <si>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</si>
  <si>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</si>
  <si>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</si>
  <si>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</si>
  <si>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</si>
  <si>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</si>
  <si>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</si>
  <si>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</si>
  <si>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</si>
  <si>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</si>
  <si>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</si>
  <si>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</si>
  <si>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</si>
  <si>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</si>
  <si>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</si>
  <si>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</si>
  <si>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</si>
  <si>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</si>
  <si>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</si>
  <si>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</si>
  <si>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</si>
  <si>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</si>
  <si>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</si>
  <si>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</si>
  <si>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</si>
  <si>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</si>
  <si>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</si>
  <si>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</si>
  <si>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</si>
  <si>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</si>
  <si>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</si>
  <si>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</si>
  <si>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</si>
  <si>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</si>
  <si>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</si>
  <si>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</si>
  <si>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</si>
  <si>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</si>
  <si>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</si>
  <si>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</si>
  <si>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</si>
  <si>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</si>
  <si>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</si>
  <si>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</si>
  <si>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</si>
  <si>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</si>
  <si>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</si>
  <si>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</si>
  <si>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</si>
  <si>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</si>
  <si>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</si>
  <si>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</si>
  <si>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</si>
  <si>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</si>
  <si>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</si>
  <si>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</si>
  <si>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</si>
  <si>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</si>
  <si>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</si>
  <si>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</si>
  <si>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</si>
  <si>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</si>
  <si>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</si>
  <si>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</si>
  <si>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</si>
  <si>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</si>
  <si>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</si>
  <si>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</si>
  <si>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</si>
  <si>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</si>
  <si>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</si>
  <si>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</si>
  <si>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</si>
  <si>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</si>
  <si>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</si>
  <si>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</si>
  <si>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</si>
  <si>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</si>
  <si>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</si>
  <si>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</si>
  <si>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</si>
  <si>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</si>
  <si>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</si>
  <si>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</si>
  <si>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</si>
  <si>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</si>
  <si>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</si>
  <si>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</si>
  <si>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</si>
  <si>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</si>
  <si>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</si>
  <si>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</si>
  <si>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</si>
  <si>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</si>
  <si>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</si>
  <si>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</si>
  <si>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</si>
  <si>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</si>
  <si>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</si>
  <si>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</si>
  <si>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</si>
  <si>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</si>
  <si>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</si>
  <si>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</si>
  <si>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</si>
  <si>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</si>
  <si>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</si>
  <si>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</si>
  <si>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</si>
  <si>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</si>
  <si>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</si>
  <si>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</si>
  <si>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</si>
  <si>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</si>
  <si>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</si>
  <si>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</si>
  <si>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</si>
  <si>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</si>
  <si>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</si>
  <si>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</si>
  <si>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</si>
  <si>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</si>
  <si>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</si>
  <si>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</si>
  <si>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</si>
  <si>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</si>
  <si>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</si>
  <si>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</si>
  <si>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</si>
  <si>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</si>
  <si>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</si>
  <si>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</si>
  <si>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</si>
  <si>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</si>
  <si>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</si>
  <si>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</si>
  <si>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</si>
  <si>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</si>
  <si>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</si>
  <si>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</si>
  <si>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</si>
  <si>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</si>
  <si>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</si>
  <si>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</si>
  <si>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</si>
  <si>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</si>
  <si>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</si>
  <si>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</si>
  <si>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</si>
  <si>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</si>
  <si>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</si>
  <si>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</si>
  <si>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</si>
  <si>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</si>
  <si>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</si>
  <si>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</si>
  <si>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</si>
  <si>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</si>
  <si>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</si>
  <si>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</si>
  <si>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</si>
  <si>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</si>
  <si>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</si>
  <si>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</si>
  <si>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</si>
  <si>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</si>
  <si>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</si>
  <si>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</si>
  <si>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</si>
  <si>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</si>
  <si>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</si>
  <si>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</si>
  <si>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</si>
  <si>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</si>
  <si>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</si>
  <si>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</si>
  <si>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</si>
  <si>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</si>
  <si>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</si>
  <si>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</si>
  <si>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</si>
  <si>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</si>
  <si>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</si>
  <si>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</si>
  <si>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</si>
  <si>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</si>
  <si>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</si>
  <si>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</si>
  <si>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</si>
  <si>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</si>
  <si>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</si>
  <si>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</si>
  <si>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</si>
  <si>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</si>
  <si>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</si>
  <si>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</si>
  <si>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</si>
  <si>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</si>
  <si>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</si>
  <si>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</si>
  <si>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</si>
  <si>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</si>
  <si>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</si>
  <si>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</si>
  <si>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</si>
  <si>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</si>
  <si>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</si>
  <si>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</si>
  <si>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</si>
  <si>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</si>
  <si>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</si>
  <si>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</si>
  <si>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</si>
  <si>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</si>
  <si>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</si>
  <si>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</si>
  <si>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</si>
  <si>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</si>
  <si>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</si>
  <si>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</si>
  <si>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</si>
  <si>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</si>
  <si>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</si>
  <si>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</si>
  <si>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</si>
  <si>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</si>
  <si>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</si>
  <si>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</si>
  <si>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</si>
  <si>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</si>
  <si>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</si>
  <si>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</si>
  <si>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</si>
  <si>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</si>
  <si>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</si>
  <si>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</si>
  <si>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</si>
  <si>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</si>
  <si>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</si>
  <si>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</si>
  <si>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</si>
  <si>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</si>
  <si>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</si>
  <si>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</si>
  <si>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</si>
  <si>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</si>
  <si>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</si>
  <si>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</si>
  <si>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</si>
  <si>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</si>
  <si>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</si>
  <si>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</si>
  <si>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</si>
  <si>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</si>
  <si>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</si>
  <si>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</si>
  <si>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</si>
  <si>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</si>
  <si>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</si>
  <si>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</si>
  <si>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</si>
  <si>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</si>
  <si>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</si>
  <si>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</si>
  <si>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</si>
  <si>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</si>
  <si>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</si>
  <si>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</si>
  <si>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</si>
  <si>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</si>
  <si>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</si>
  <si>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</si>
  <si>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</si>
  <si>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</si>
  <si>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</si>
  <si>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</si>
  <si>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</si>
  <si>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</si>
  <si>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</si>
  <si>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</si>
  <si>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</si>
  <si>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</si>
  <si>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</si>
  <si>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</si>
  <si>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</si>
  <si>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</si>
  <si>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</si>
  <si>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</si>
  <si>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</si>
  <si>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</si>
  <si>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</si>
  <si>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</si>
  <si>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</si>
  <si>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</si>
  <si>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</si>
  <si>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</si>
  <si>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</si>
  <si>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</si>
  <si>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</si>
  <si>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</si>
  <si>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</si>
  <si>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</si>
  <si>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</si>
  <si>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</si>
  <si>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</si>
  <si>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</si>
  <si>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</si>
  <si>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</si>
  <si>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</si>
  <si>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</si>
  <si>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</si>
  <si>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</si>
  <si>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</si>
  <si>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</si>
  <si>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</si>
  <si>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</si>
  <si>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</si>
  <si>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</si>
  <si>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</si>
  <si>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</si>
  <si>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</si>
  <si>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</si>
  <si>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</si>
  <si>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</si>
  <si>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</si>
  <si>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</si>
  <si>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</si>
  <si>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</si>
  <si>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</si>
  <si>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</si>
  <si>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</si>
  <si>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</si>
  <si>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</si>
  <si>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</si>
  <si>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</si>
  <si>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</si>
  <si>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</si>
  <si>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</si>
  <si>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</si>
  <si>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</si>
  <si>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</si>
  <si>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</si>
  <si>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</si>
  <si>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</si>
  <si>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</si>
  <si>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</si>
  <si>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</si>
  <si>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</si>
  <si>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</si>
  <si>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</si>
  <si>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</si>
  <si>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</si>
  <si>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</si>
  <si>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</si>
  <si>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</si>
  <si>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</si>
  <si>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</si>
  <si>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</si>
  <si>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</si>
  <si>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</si>
  <si>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</si>
  <si>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</si>
  <si>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</si>
  <si>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</si>
  <si>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</si>
  <si>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</si>
  <si>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</si>
  <si>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</si>
  <si>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</si>
  <si>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</si>
  <si>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</si>
  <si>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</si>
  <si>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</si>
  <si>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</si>
  <si>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</si>
  <si>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</si>
  <si>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</si>
  <si>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</si>
  <si>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</si>
  <si>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</si>
  <si>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</si>
  <si>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</si>
  <si>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</si>
  <si>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</si>
  <si>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</si>
  <si>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</si>
  <si>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</si>
  <si>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</si>
  <si>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</si>
  <si>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</si>
  <si>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</si>
  <si>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</si>
  <si>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</si>
  <si>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</si>
  <si>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</si>
  <si>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</si>
  <si>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</si>
  <si>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</si>
  <si>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</si>
  <si>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</si>
  <si>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</si>
  <si>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</si>
  <si>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</si>
  <si>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</si>
  <si>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</si>
  <si>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</si>
  <si>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</si>
  <si>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</si>
  <si>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</si>
  <si>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</si>
  <si>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</si>
  <si>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</si>
  <si>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</si>
  <si>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</si>
  <si>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</si>
  <si>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</si>
  <si>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</si>
  <si>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</si>
  <si>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</si>
  <si>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</si>
  <si>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</si>
  <si>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</si>
  <si>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</si>
  <si>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</si>
  <si>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</si>
  <si>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</si>
  <si>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</si>
  <si>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</si>
  <si>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</si>
  <si>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</si>
  <si>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</si>
  <si>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</si>
  <si>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</si>
  <si>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</si>
  <si>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</si>
  <si>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</si>
  <si>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</si>
  <si>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</si>
  <si>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</si>
  <si>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</si>
  <si>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</si>
  <si>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</si>
  <si>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</si>
  <si>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</si>
  <si>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</si>
  <si>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</si>
  <si>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</si>
  <si>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</si>
  <si>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</si>
  <si>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</si>
  <si>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</si>
  <si>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</si>
  <si>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</si>
  <si>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</si>
  <si>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</si>
  <si>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</si>
  <si>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</si>
  <si>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</si>
  <si>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</si>
  <si>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</si>
  <si>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</si>
  <si>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</si>
  <si>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</si>
  <si>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</si>
  <si>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</si>
  <si>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</si>
  <si>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</si>
  <si>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</si>
  <si>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</si>
  <si>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</si>
  <si>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</si>
  <si>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</si>
  <si>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</si>
  <si>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</si>
  <si>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</si>
  <si>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</si>
  <si>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</si>
  <si>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</si>
  <si>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</si>
  <si>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</si>
  <si>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</si>
  <si>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</si>
  <si>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</si>
  <si>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</si>
  <si>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</si>
  <si>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</si>
  <si>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</si>
  <si>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</si>
  <si>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</si>
  <si>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</si>
  <si>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</si>
  <si>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</si>
  <si>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</si>
  <si>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</si>
  <si>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</si>
  <si>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</si>
  <si>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</si>
  <si>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</si>
  <si>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</si>
  <si>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</si>
  <si>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</si>
  <si>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</si>
  <si>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</si>
  <si>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</si>
  <si>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</si>
  <si>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</si>
  <si>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</si>
  <si>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</si>
  <si>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</si>
  <si>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</si>
  <si>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</si>
  <si>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</si>
  <si>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</si>
  <si>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</si>
  <si>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</si>
  <si>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</si>
  <si>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</si>
  <si>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</si>
  <si>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</si>
  <si>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</si>
  <si>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</si>
  <si>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</si>
  <si>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</si>
  <si>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</si>
  <si>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</si>
  <si>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</si>
  <si>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</si>
  <si>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</si>
  <si>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</si>
  <si>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</si>
  <si>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</si>
  <si>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</si>
  <si>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</si>
  <si>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</si>
  <si>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</si>
  <si>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</si>
  <si>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</si>
  <si>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</si>
  <si>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</si>
  <si>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</si>
  <si>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</si>
  <si>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</si>
  <si>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</si>
  <si>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</si>
  <si>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</si>
  <si>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</si>
  <si>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</si>
  <si>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</si>
  <si>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</si>
  <si>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</si>
  <si>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</si>
  <si>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</si>
  <si>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</si>
  <si>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</si>
  <si>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</si>
  <si>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</si>
  <si>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</si>
  <si>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</si>
  <si>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</si>
  <si>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</si>
  <si>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</si>
  <si>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</si>
  <si>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</si>
  <si>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</si>
  <si>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</si>
  <si>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</si>
  <si>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</si>
  <si>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</si>
  <si>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</si>
  <si>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</si>
  <si>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</si>
  <si>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</si>
  <si>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</si>
  <si>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</si>
  <si>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</si>
  <si>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</si>
  <si>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</si>
  <si>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</si>
  <si>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</si>
  <si>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</si>
  <si>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</si>
  <si>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</si>
  <si>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</si>
  <si>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</si>
  <si>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</si>
  <si>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</si>
  <si>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</si>
  <si>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</si>
  <si>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</si>
  <si>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</si>
  <si>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</si>
  <si>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</si>
  <si>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</si>
  <si>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</si>
  <si>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</si>
  <si>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</si>
  <si>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</si>
  <si>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</si>
  <si>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</si>
  <si>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</si>
  <si>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</si>
  <si>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</si>
  <si>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</si>
  <si>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</si>
  <si>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</si>
  <si>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</si>
  <si>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</si>
  <si>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</si>
  <si>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</si>
  <si>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</si>
  <si>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</si>
  <si>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</si>
  <si>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</si>
  <si>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</si>
  <si>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</si>
  <si>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</si>
  <si>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</si>
  <si>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</si>
  <si>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</si>
  <si>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</si>
  <si>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</si>
  <si>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</si>
  <si>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</si>
  <si>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</si>
  <si>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</si>
  <si>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</si>
  <si>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</si>
  <si>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</si>
  <si>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</si>
  <si>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</si>
  <si>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</si>
  <si>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</si>
  <si>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</si>
  <si>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</si>
  <si>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</si>
  <si>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</si>
  <si>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</si>
  <si>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</si>
  <si>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</si>
  <si>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</si>
  <si>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</si>
  <si>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</si>
  <si>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</si>
  <si>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</si>
  <si>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</si>
  <si>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</si>
  <si>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</si>
  <si>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</si>
  <si>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</si>
  <si>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</si>
  <si>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</si>
  <si>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</si>
  <si>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</si>
  <si>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</si>
  <si>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</si>
  <si>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</si>
  <si>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</si>
  <si>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</si>
  <si>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</si>
  <si>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</si>
  <si>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</si>
  <si>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</si>
  <si>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</si>
  <si>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</si>
  <si>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</si>
  <si>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</si>
  <si>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</si>
  <si>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</si>
  <si>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</si>
  <si>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</si>
  <si>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</si>
  <si>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</si>
  <si>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</si>
  <si>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</si>
  <si>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</si>
  <si>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</si>
  <si>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</si>
  <si>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</si>
  <si>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</si>
  <si>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</si>
  <si>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</si>
  <si>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</si>
  <si>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</si>
  <si>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</si>
  <si>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</si>
  <si>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</si>
  <si>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</si>
  <si>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</si>
  <si>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</si>
  <si>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</si>
  <si>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</si>
  <si>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</si>
  <si>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</si>
  <si>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</si>
  <si>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</si>
  <si>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</si>
  <si>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</si>
  <si>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</si>
  <si>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</si>
  <si>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</si>
  <si>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</si>
  <si>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</si>
  <si>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</si>
  <si>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</si>
  <si>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</si>
  <si>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</si>
  <si>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</si>
  <si>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</si>
  <si>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</si>
  <si>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</si>
  <si>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</si>
  <si>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</si>
  <si>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</si>
  <si>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</si>
  <si>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</si>
  <si>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</si>
  <si>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</si>
  <si>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</si>
  <si>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</si>
  <si>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</si>
  <si>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</si>
  <si>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</si>
  <si>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</si>
  <si>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</si>
  <si>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</si>
  <si>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</si>
  <si>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</si>
  <si>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</si>
  <si>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</si>
  <si>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</si>
  <si>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</si>
  <si>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</si>
  <si>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</si>
  <si>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</si>
  <si>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</si>
  <si>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</si>
  <si>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</si>
  <si>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</si>
  <si>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</si>
  <si>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</si>
  <si>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</si>
  <si>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</si>
  <si>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</si>
  <si>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</si>
  <si>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</si>
  <si>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</si>
  <si>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</si>
  <si>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</si>
  <si>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</si>
  <si>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</si>
  <si>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</si>
  <si>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</si>
  <si>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</si>
  <si>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</si>
  <si>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</si>
  <si>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</si>
  <si>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</si>
  <si>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</si>
  <si>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</si>
  <si>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</si>
  <si>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</si>
  <si>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</si>
  <si>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</si>
  <si>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</si>
  <si>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</si>
  <si>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</si>
  <si>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</si>
  <si>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</si>
  <si>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</si>
  <si>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</si>
  <si>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</si>
  <si>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</si>
  <si>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</si>
  <si>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</si>
  <si>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</si>
  <si>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</si>
  <si>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</si>
  <si>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</si>
  <si>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</si>
  <si>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</si>
  <si>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</si>
  <si>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</si>
  <si>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</si>
  <si>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</si>
  <si>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</si>
  <si>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</si>
  <si>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</si>
  <si>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</si>
  <si>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</si>
  <si>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</si>
  <si>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</si>
  <si>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</si>
  <si>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</si>
  <si>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</si>
  <si>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</si>
  <si>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</si>
  <si>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</si>
  <si>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</si>
  <si>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</si>
  <si>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</si>
  <si>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</si>
  <si>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</si>
  <si>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</si>
  <si>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</si>
  <si>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</si>
  <si>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</si>
  <si>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</si>
  <si>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</si>
  <si>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</si>
  <si>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</si>
  <si>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</si>
  <si>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</si>
  <si>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</si>
  <si>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</si>
  <si>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</si>
  <si>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</si>
  <si>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</si>
  <si>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</si>
  <si>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</si>
  <si>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</si>
  <si>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</si>
  <si>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</si>
  <si>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</si>
  <si>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</si>
  <si>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</si>
  <si>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</si>
  <si>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</si>
  <si>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</si>
  <si>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</si>
  <si>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</si>
  <si>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</si>
  <si>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</si>
  <si>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</si>
  <si>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</si>
  <si>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</si>
  <si>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</si>
  <si>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</si>
  <si>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</si>
  <si>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</si>
  <si>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</si>
  <si>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</si>
  <si>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</si>
  <si>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</si>
  <si>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</si>
  <si>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</si>
  <si>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</si>
  <si>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</si>
  <si>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</si>
  <si>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</si>
  <si>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</si>
  <si>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</si>
  <si>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</si>
  <si>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</si>
  <si>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</si>
  <si>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</si>
  <si>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</si>
  <si>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</si>
  <si>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</si>
  <si>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</si>
  <si>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</si>
  <si>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</si>
  <si>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</si>
  <si>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</si>
  <si>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</si>
  <si>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</si>
  <si>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</si>
  <si>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</si>
  <si>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</si>
  <si>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</si>
  <si>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</si>
  <si>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</si>
  <si>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</si>
  <si>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</si>
  <si>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</si>
  <si>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</si>
  <si>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</si>
  <si>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</si>
  <si>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</si>
  <si>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</si>
  <si>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</si>
  <si>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</si>
  <si>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</si>
  <si>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</si>
  <si>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</si>
  <si>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</si>
  <si>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</si>
  <si>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</si>
  <si>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</si>
  <si>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</si>
  <si>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</si>
  <si>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</si>
  <si>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</si>
  <si>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</si>
  <si>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</si>
  <si>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</si>
  <si>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</si>
  <si>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</si>
  <si>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</si>
  <si>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</si>
  <si>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</si>
  <si>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</si>
  <si>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</si>
  <si>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</si>
  <si>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</si>
  <si>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</si>
  <si>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</si>
  <si>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</si>
  <si>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</si>
  <si>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</si>
  <si>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</si>
  <si>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</si>
  <si>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</si>
  <si>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</si>
  <si>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</si>
  <si>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</si>
  <si>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</si>
  <si>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</si>
  <si>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</si>
  <si>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</si>
  <si>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</si>
  <si>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</si>
  <si>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</si>
  <si>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</si>
  <si>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</si>
  <si>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</si>
  <si>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</si>
  <si>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</si>
  <si>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</si>
  <si>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</si>
  <si>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</si>
  <si>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</si>
  <si>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</si>
  <si>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</si>
  <si>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</si>
  <si>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</si>
  <si>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</si>
  <si>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</si>
  <si>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</si>
  <si>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</si>
  <si>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</si>
  <si>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</si>
  <si>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</si>
  <si>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</si>
  <si>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</si>
  <si>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</si>
  <si>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</si>
  <si>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</si>
  <si>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</si>
  <si>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</si>
  <si>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</si>
  <si>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</si>
  <si>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</si>
  <si>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</si>
  <si>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</si>
  <si>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</si>
  <si>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</si>
  <si>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</si>
  <si>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</si>
  <si>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</si>
  <si>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</si>
  <si>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</si>
  <si>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</si>
  <si>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</si>
  <si>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</si>
  <si>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</si>
  <si>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</si>
  <si>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</si>
  <si>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</si>
  <si>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</si>
  <si>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</si>
  <si>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</si>
  <si>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</si>
  <si>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</si>
  <si>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</si>
  <si>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</si>
  <si>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</si>
  <si>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</si>
  <si>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</si>
  <si>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</si>
  <si>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</si>
  <si>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</si>
  <si>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</si>
  <si>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</si>
  <si>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</si>
  <si>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</si>
  <si>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</si>
  <si>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</si>
  <si>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</si>
  <si>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</si>
  <si>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</si>
  <si>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</si>
  <si>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</si>
  <si>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</si>
  <si>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</si>
  <si>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</si>
  <si>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</si>
  <si>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</si>
  <si>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</si>
  <si>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</si>
  <si>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</si>
  <si>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</si>
  <si>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</si>
  <si>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</si>
  <si>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</si>
  <si>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</si>
  <si>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</si>
  <si>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</si>
  <si>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</si>
  <si>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</si>
  <si>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</si>
  <si>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</si>
  <si>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</si>
  <si>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</si>
  <si>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</si>
  <si>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</si>
  <si>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</si>
  <si>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</si>
  <si>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</si>
  <si>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</si>
  <si>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</si>
  <si>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</si>
  <si>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</si>
  <si>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</si>
  <si>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</si>
  <si>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</si>
  <si>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</si>
  <si>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</si>
  <si>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</si>
  <si>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</si>
  <si>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</si>
  <si>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</si>
  <si>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</si>
  <si>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</si>
  <si>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</si>
  <si>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</si>
  <si>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</si>
  <si>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</si>
  <si>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</si>
  <si>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</si>
  <si>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</si>
  <si>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</si>
  <si>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</si>
  <si>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</si>
  <si>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</si>
  <si>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</si>
  <si>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</si>
  <si>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</si>
  <si>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</si>
  <si>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</si>
  <si>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</si>
  <si>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</si>
  <si>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</si>
  <si>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</si>
  <si>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</si>
  <si>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</si>
  <si>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</si>
  <si>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</si>
  <si>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</si>
  <si>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</si>
  <si>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</si>
  <si>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</si>
  <si>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</si>
  <si>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</si>
  <si>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</si>
  <si>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</si>
  <si>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</si>
  <si>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</si>
  <si>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</si>
  <si>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</si>
  <si>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</si>
  <si>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</si>
  <si>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</si>
  <si>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</si>
  <si>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</si>
  <si>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</si>
  <si>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</si>
  <si>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</si>
  <si>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</si>
  <si>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</si>
  <si>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</si>
  <si>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</si>
  <si>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</si>
  <si>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</si>
  <si>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</si>
  <si>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</si>
  <si>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</si>
  <si>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</si>
  <si>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</si>
  <si>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</si>
  <si>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</si>
  <si>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</si>
  <si>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</si>
  <si>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</si>
  <si>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</si>
  <si>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</si>
  <si>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</si>
  <si>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</si>
  <si>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</si>
  <si>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</si>
  <si>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</si>
  <si>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</si>
  <si>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</si>
  <si>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</si>
  <si>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</si>
  <si>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</si>
  <si>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</si>
  <si>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</si>
  <si>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</si>
  <si>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</si>
  <si>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</si>
  <si>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</si>
  <si>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</si>
  <si>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</si>
  <si>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</si>
  <si>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</si>
  <si>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</si>
  <si>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</si>
  <si>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</si>
  <si>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</si>
  <si>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</si>
  <si>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</si>
  <si>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</si>
  <si>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</si>
  <si>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</si>
  <si>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</si>
  <si>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</si>
  <si>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</si>
  <si>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</si>
  <si>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</si>
  <si>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</si>
  <si>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</si>
  <si>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</si>
  <si>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</si>
  <si>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</si>
  <si>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</si>
  <si>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</si>
  <si>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</si>
  <si>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</si>
  <si>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</si>
  <si>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</si>
  <si>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</si>
  <si>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</si>
  <si>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</si>
  <si>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</si>
  <si>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</si>
  <si>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</si>
  <si>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</si>
  <si>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</si>
  <si>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</si>
  <si>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</si>
  <si>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</si>
  <si>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</si>
  <si>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</si>
  <si>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</si>
  <si>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</si>
  <si>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</si>
  <si>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</si>
  <si>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</si>
  <si>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</si>
  <si>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</si>
  <si>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</si>
  <si>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</si>
  <si>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</si>
  <si>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</si>
  <si>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</si>
  <si>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</si>
  <si>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</si>
  <si>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</si>
  <si>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</si>
  <si>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</si>
  <si>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</si>
  <si>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</si>
  <si>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</si>
  <si>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</si>
  <si>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</si>
  <si>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</si>
  <si>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</si>
  <si>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</si>
  <si>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</si>
  <si>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</si>
  <si>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</si>
  <si>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</si>
  <si>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</si>
  <si>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</si>
  <si>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</si>
  <si>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</si>
  <si>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</si>
  <si>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</si>
  <si>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</si>
  <si>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</si>
  <si>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</si>
  <si>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</si>
  <si>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</si>
  <si>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</si>
  <si>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</si>
  <si>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</si>
  <si>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</si>
  <si>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</si>
  <si>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</si>
  <si>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</si>
  <si>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</si>
  <si>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</si>
  <si>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</si>
  <si>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</si>
  <si>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</si>
  <si>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</si>
  <si>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</si>
  <si>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</si>
  <si>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</si>
  <si>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</si>
  <si>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</si>
  <si>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</si>
  <si>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</si>
  <si>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</si>
  <si>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</si>
  <si>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</si>
  <si>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</si>
  <si>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</si>
  <si>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</si>
  <si>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</si>
  <si>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</si>
  <si>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</si>
  <si>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</si>
  <si>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</si>
  <si>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</si>
  <si>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</si>
  <si>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</si>
  <si>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</si>
  <si>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</si>
  <si>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</si>
  <si>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</si>
  <si>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</si>
  <si>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</si>
  <si>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</si>
  <si>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</si>
  <si>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</si>
  <si>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</si>
  <si>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</si>
  <si>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</si>
  <si>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</si>
  <si>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</si>
  <si>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</si>
  <si>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</si>
  <si>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</si>
  <si>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</si>
  <si>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</si>
  <si>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</si>
  <si>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</si>
  <si>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</si>
  <si>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</si>
  <si>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</si>
  <si>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</si>
  <si>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</si>
  <si>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</si>
  <si>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</si>
  <si>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</si>
  <si>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</si>
  <si>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</si>
  <si>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</si>
  <si>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</si>
  <si>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</si>
  <si>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</si>
  <si>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</si>
  <si>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</si>
  <si>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</si>
  <si>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</si>
  <si>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</si>
  <si>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</si>
  <si>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</si>
  <si>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</si>
  <si>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</si>
  <si>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</si>
  <si>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</si>
  <si>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</si>
  <si>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</si>
  <si>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</si>
  <si>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</si>
  <si>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</si>
  <si>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</si>
  <si>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</si>
  <si>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</si>
  <si>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</si>
  <si>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</si>
  <si>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</si>
  <si>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</si>
  <si>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</si>
  <si>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</si>
  <si>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</si>
  <si>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</si>
  <si>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</si>
  <si>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</si>
  <si>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</si>
  <si>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</si>
  <si>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</si>
  <si>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</si>
  <si>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</si>
  <si>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</si>
  <si>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</si>
  <si>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</si>
  <si>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</si>
  <si>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</si>
  <si>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</si>
  <si>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</si>
  <si>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</si>
  <si>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</si>
  <si>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</si>
  <si>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</si>
  <si>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</si>
  <si>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</si>
  <si>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</si>
  <si>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</si>
  <si>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</si>
  <si>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</si>
  <si>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</si>
  <si>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</si>
  <si>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</si>
  <si>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</si>
  <si>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</si>
  <si>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</si>
  <si>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</si>
  <si>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</si>
  <si>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</si>
  <si>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</si>
  <si>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</si>
  <si>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</si>
  <si>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</si>
  <si>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</si>
  <si>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</si>
  <si>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</si>
  <si>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</si>
  <si>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</si>
  <si>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</si>
  <si>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</si>
  <si>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</si>
  <si>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</si>
  <si>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</si>
  <si>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</si>
  <si>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</si>
  <si>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</si>
  <si>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</si>
  <si>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</si>
  <si>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</si>
  <si>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</si>
  <si>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</si>
  <si>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</si>
  <si>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</si>
  <si>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</si>
  <si>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</si>
  <si>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</si>
  <si>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</si>
  <si>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</si>
  <si>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</si>
  <si>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</si>
  <si>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</si>
  <si>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</si>
  <si>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</si>
  <si>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</si>
  <si>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</si>
  <si>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</si>
  <si>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</si>
  <si>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</si>
  <si>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</si>
  <si>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</si>
  <si>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</si>
  <si>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</si>
  <si>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</si>
  <si>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</si>
  <si>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</si>
  <si>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</si>
  <si>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</si>
  <si>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</si>
  <si>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</si>
  <si>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</si>
  <si>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</si>
  <si>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</si>
  <si>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</si>
  <si>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</si>
  <si>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</si>
  <si>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</si>
  <si>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</si>
  <si>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</si>
  <si>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</si>
  <si>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</si>
  <si>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</si>
  <si>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</si>
  <si>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</si>
  <si>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</si>
  <si>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</si>
  <si>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</si>
  <si>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</si>
  <si>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</si>
  <si>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</si>
  <si>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</si>
  <si>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</si>
  <si>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</si>
  <si>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</si>
  <si>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</si>
  <si>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</si>
  <si>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</si>
  <si>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</si>
  <si>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</si>
  <si>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</si>
  <si>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</si>
  <si>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</si>
  <si>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</si>
  <si>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</si>
  <si>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</si>
  <si>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</si>
  <si>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</si>
  <si>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</si>
  <si>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</si>
  <si>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</si>
  <si>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</si>
  <si>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</si>
  <si>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</si>
  <si>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</si>
  <si>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</si>
  <si>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</si>
  <si>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</si>
  <si>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</si>
  <si>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</si>
  <si>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</si>
  <si>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</si>
  <si>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</si>
  <si>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</si>
  <si>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</si>
  <si>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</si>
  <si>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</si>
  <si>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</si>
  <si>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</si>
  <si>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</si>
  <si>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</si>
  <si>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</si>
  <si>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</si>
  <si>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</si>
  <si>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</si>
  <si>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</si>
  <si>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</si>
  <si>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</si>
  <si>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</si>
  <si>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</si>
  <si>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</si>
  <si>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</si>
  <si>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</si>
  <si>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</si>
  <si>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</si>
  <si>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</si>
  <si>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</si>
  <si>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</si>
  <si>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</si>
  <si>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</si>
  <si>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</si>
  <si>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</si>
  <si>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</si>
  <si>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</si>
  <si>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</si>
  <si>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</si>
  <si>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</si>
  <si>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</si>
  <si>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</si>
  <si>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</si>
  <si>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</si>
  <si>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</si>
  <si>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</si>
  <si>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</si>
  <si>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</si>
  <si>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</si>
  <si>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</si>
  <si>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</si>
  <si>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</si>
  <si>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</si>
  <si>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</si>
  <si>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</si>
  <si>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</si>
  <si>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</si>
  <si>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</si>
  <si>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</si>
  <si>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</si>
  <si>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</si>
  <si>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</si>
  <si>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</si>
  <si>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</si>
  <si>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</si>
  <si>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</si>
  <si>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</si>
  <si>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</si>
  <si>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</si>
  <si>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</si>
  <si>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</si>
  <si>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</si>
  <si>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</si>
  <si>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</si>
  <si>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</si>
  <si>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</si>
  <si>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</si>
  <si>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</si>
  <si>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</si>
  <si>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</si>
  <si>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</si>
  <si>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</si>
  <si>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</si>
  <si>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</si>
  <si>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</si>
  <si>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</si>
  <si>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</si>
  <si>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</si>
  <si>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</si>
  <si>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</si>
  <si>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</si>
  <si>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</si>
  <si>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</si>
  <si>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</si>
  <si>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</si>
  <si>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</si>
  <si>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</si>
  <si>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</si>
  <si>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</si>
  <si>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</si>
  <si>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</si>
  <si>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</si>
  <si>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</si>
  <si>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</si>
  <si>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</si>
  <si>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</si>
  <si>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</si>
  <si>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</si>
  <si>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</si>
  <si>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</si>
  <si>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</si>
  <si>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</si>
  <si>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</si>
  <si>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</si>
  <si>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</si>
  <si>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</si>
  <si>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</si>
  <si>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</si>
  <si>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</si>
  <si>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</si>
  <si>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</si>
  <si>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</si>
  <si>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</si>
  <si>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</si>
  <si>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</si>
  <si>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</si>
  <si>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</si>
  <si>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</si>
  <si>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</si>
  <si>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</si>
  <si>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</si>
  <si>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</si>
  <si>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</si>
  <si>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</si>
  <si>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</si>
  <si>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</si>
  <si>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</si>
  <si>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</si>
  <si>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</si>
  <si>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</si>
  <si>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</si>
  <si>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</si>
  <si>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</si>
  <si>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</si>
  <si>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</si>
  <si>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</si>
  <si>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</si>
  <si>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</si>
  <si>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</si>
  <si>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</si>
  <si>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</si>
  <si>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</si>
  <si>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</si>
  <si>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</si>
  <si>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</si>
  <si>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</si>
  <si>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</si>
  <si>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</si>
  <si>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</si>
  <si>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</si>
  <si>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</si>
  <si>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</si>
  <si>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</si>
  <si>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</si>
  <si>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</si>
  <si>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</si>
  <si>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</si>
  <si>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</si>
  <si>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</si>
  <si>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</si>
  <si>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</si>
  <si>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</si>
  <si>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</si>
  <si>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</si>
  <si>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</si>
  <si>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</si>
  <si>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</si>
  <si>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</si>
  <si>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</si>
  <si>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</si>
  <si>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</si>
  <si>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</si>
  <si>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</si>
  <si>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</si>
  <si>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</si>
  <si>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</si>
  <si>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</si>
  <si>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</si>
  <si>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</si>
  <si>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</si>
  <si>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</si>
  <si>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</si>
  <si>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</si>
  <si>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</si>
  <si>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</si>
  <si>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</si>
  <si>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</si>
  <si>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</si>
  <si>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</si>
  <si>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</si>
  <si>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</si>
  <si>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</si>
  <si>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</si>
  <si>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</si>
  <si>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</si>
  <si>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</si>
  <si>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</si>
  <si>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</si>
  <si>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</si>
  <si>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</si>
  <si>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</si>
  <si>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</si>
  <si>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</si>
  <si>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</si>
  <si>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</si>
  <si>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</si>
  <si>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</si>
  <si>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</si>
  <si>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</si>
  <si>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</si>
  <si>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</si>
  <si>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</si>
  <si>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</si>
  <si>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</si>
  <si>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</si>
  <si>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</si>
  <si>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</si>
  <si>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</si>
  <si>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</si>
  <si>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</si>
  <si>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</si>
  <si>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</si>
  <si>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</si>
  <si>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</si>
  <si>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</si>
  <si>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</si>
  <si>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</si>
  <si>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</si>
  <si>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</si>
  <si>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</si>
  <si>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</si>
  <si>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</si>
  <si>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</si>
  <si>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</si>
  <si>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</si>
  <si>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</si>
  <si>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</si>
  <si>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</si>
  <si>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</si>
  <si>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</si>
  <si>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</si>
  <si>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</si>
  <si>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</si>
  <si>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</si>
  <si>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</si>
  <si>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</si>
  <si>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</si>
  <si>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</si>
  <si>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</si>
  <si>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</si>
  <si>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</si>
  <si>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</si>
  <si>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</si>
  <si>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</si>
  <si>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</si>
  <si>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</si>
  <si>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</si>
  <si>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</si>
  <si>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</si>
  <si>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</si>
  <si>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</si>
  <si>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</si>
  <si>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</si>
  <si>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</si>
  <si>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</si>
  <si>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</si>
  <si>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</si>
  <si>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</si>
  <si>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</si>
  <si>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</si>
  <si>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</si>
  <si>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</si>
  <si>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</si>
  <si>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</si>
  <si>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</si>
  <si>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</si>
  <si>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</si>
  <si>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</si>
  <si>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</si>
  <si>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</si>
  <si>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</si>
  <si>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</si>
  <si>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</si>
  <si>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</si>
  <si>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</si>
  <si>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</si>
  <si>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</si>
  <si>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</si>
  <si>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</si>
  <si>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</si>
  <si>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</si>
  <si>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</si>
  <si>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</si>
  <si>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</si>
  <si>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</si>
  <si>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</si>
  <si>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</si>
  <si>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</si>
  <si>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</si>
  <si>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</si>
  <si>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</si>
  <si>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</si>
  <si>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</si>
  <si>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</si>
  <si>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</si>
  <si>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</si>
  <si>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</si>
  <si>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</si>
  <si>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</si>
  <si>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</si>
  <si>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</si>
  <si>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</si>
  <si>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</si>
  <si>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</si>
  <si>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</si>
  <si>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</si>
  <si>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</si>
  <si>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</si>
  <si>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</si>
  <si>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</si>
  <si>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</si>
  <si>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</si>
  <si>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</si>
  <si>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</si>
  <si>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</si>
  <si>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</si>
  <si>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</si>
  <si>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</si>
  <si>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</si>
  <si>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</si>
  <si>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</si>
  <si>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</si>
  <si>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</si>
  <si>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</si>
  <si>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</si>
  <si>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</si>
  <si>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</si>
  <si>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</si>
  <si>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</si>
  <si>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</si>
  <si>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</si>
  <si>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</si>
  <si>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</si>
  <si>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</si>
  <si>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</si>
  <si>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</si>
  <si>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</si>
  <si>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</si>
  <si>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</si>
  <si>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</si>
  <si>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</si>
  <si>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</si>
  <si>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</si>
  <si>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</si>
  <si>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</si>
  <si>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</si>
  <si>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</si>
  <si>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</si>
  <si>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</si>
  <si>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</si>
  <si>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</si>
  <si>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</si>
  <si>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</si>
  <si>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</si>
  <si>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</si>
  <si>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</si>
  <si>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</si>
  <si>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</si>
  <si>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</si>
  <si>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</si>
  <si>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</si>
  <si>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</si>
  <si>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</si>
  <si>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</si>
  <si>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</si>
  <si>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</si>
  <si>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</si>
  <si>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</si>
  <si>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</si>
  <si>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</si>
  <si>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</si>
  <si>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</si>
  <si>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</si>
  <si>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</si>
  <si>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</si>
  <si>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</si>
  <si>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</si>
  <si>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</si>
  <si>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</si>
  <si>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</si>
  <si>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</si>
  <si>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</si>
  <si>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</si>
  <si>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</si>
  <si>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</si>
  <si>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</si>
  <si>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</si>
  <si>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</si>
  <si>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</si>
  <si>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</si>
  <si>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</si>
  <si>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</si>
  <si>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</si>
  <si>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</si>
  <si>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</si>
  <si>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</si>
  <si>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</si>
  <si>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</si>
  <si>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</si>
  <si>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</si>
  <si>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</si>
  <si>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</si>
  <si>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</si>
  <si>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</si>
  <si>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</si>
  <si>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</si>
  <si>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</si>
  <si>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</si>
  <si>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</si>
  <si>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</si>
  <si>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</si>
  <si>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</si>
  <si>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</si>
  <si>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</si>
  <si>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</si>
  <si>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</si>
  <si>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</si>
  <si>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</si>
  <si>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</si>
  <si>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</si>
  <si>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</si>
  <si>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</si>
  <si>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</si>
  <si>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</si>
  <si>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</si>
  <si>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</si>
  <si>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</si>
  <si>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</si>
  <si>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</si>
  <si>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</si>
  <si>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</si>
  <si>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</si>
  <si>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</si>
  <si>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</si>
  <si>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</si>
  <si>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</si>
  <si>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</si>
  <si>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</si>
  <si>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</si>
  <si>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</si>
  <si>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</si>
  <si>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</si>
  <si>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</si>
  <si>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</si>
  <si>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</si>
  <si>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</si>
  <si>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</si>
  <si>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</si>
  <si>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</si>
  <si>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</si>
  <si>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</si>
  <si>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</si>
  <si>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</si>
  <si>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</si>
  <si>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</si>
  <si>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</si>
  <si>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</si>
  <si>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</si>
  <si>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</si>
  <si>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</si>
  <si>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</si>
  <si>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</si>
  <si>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</si>
  <si>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</si>
  <si>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</si>
  <si>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</si>
  <si>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</si>
  <si>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</si>
  <si>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</si>
  <si>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</si>
  <si>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</si>
  <si>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</si>
  <si>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</si>
  <si>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</si>
  <si>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</si>
  <si>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</si>
  <si>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</si>
  <si>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</si>
  <si>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</si>
  <si>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</si>
  <si>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</si>
  <si>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</si>
  <si>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</si>
  <si>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</si>
  <si>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</si>
  <si>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</si>
  <si>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</si>
  <si>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</si>
  <si>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</si>
  <si>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</si>
  <si>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</si>
  <si>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</si>
  <si>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</si>
  <si>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</si>
  <si>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</si>
  <si>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</si>
  <si>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</si>
  <si>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</si>
  <si>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</si>
  <si>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</si>
  <si>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</si>
  <si>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</si>
  <si>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</si>
  <si>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</si>
  <si>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</si>
  <si>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</si>
  <si>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</si>
  <si>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</si>
  <si>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</si>
  <si>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</si>
  <si>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</si>
  <si>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</si>
  <si>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</si>
  <si>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</si>
  <si>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</si>
  <si>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</si>
  <si>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</si>
  <si>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</si>
  <si>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</si>
  <si>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</si>
  <si>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</si>
  <si>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</si>
  <si>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</si>
  <si>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</si>
  <si>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</si>
  <si>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</si>
  <si>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</si>
  <si>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</si>
  <si>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</si>
  <si>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</si>
  <si>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</si>
  <si>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</si>
  <si>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</si>
  <si>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</si>
  <si>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</si>
  <si>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</si>
  <si>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</si>
  <si>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</si>
  <si>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</si>
  <si>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</si>
  <si>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</si>
  <si>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</si>
  <si>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</si>
  <si>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</si>
  <si>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</si>
  <si>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</si>
  <si>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</si>
  <si>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</si>
  <si>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</si>
  <si>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</si>
  <si>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</si>
  <si>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</si>
  <si>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</si>
  <si>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</si>
  <si>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</si>
  <si>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</si>
  <si>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</si>
  <si>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</si>
  <si>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</si>
  <si>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</si>
  <si>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</si>
  <si>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</si>
  <si>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</si>
  <si>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</si>
  <si>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</si>
  <si>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</si>
  <si>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</si>
  <si>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</si>
  <si>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</si>
  <si>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</si>
  <si>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</si>
  <si>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</si>
  <si>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</si>
  <si>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</si>
  <si>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</si>
  <si>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</si>
  <si>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</si>
  <si>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</si>
  <si>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</si>
  <si>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</si>
  <si>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</si>
  <si>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</si>
  <si>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</si>
  <si>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</si>
  <si>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</si>
  <si>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</si>
  <si>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</si>
  <si>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</si>
  <si>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</si>
  <si>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</si>
  <si>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</si>
  <si>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</si>
  <si>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</si>
  <si>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</si>
  <si>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</si>
  <si>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</si>
  <si>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</si>
  <si>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</si>
  <si>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</si>
  <si>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</si>
  <si>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</si>
  <si>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</si>
  <si>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</si>
  <si>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</si>
  <si>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</si>
  <si>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</si>
  <si>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</si>
  <si>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</si>
  <si>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</si>
  <si>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</si>
  <si>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</si>
  <si>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</si>
  <si>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</si>
  <si>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</si>
  <si>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</si>
  <si>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</si>
  <si>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</si>
  <si>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</si>
  <si>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</si>
  <si>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</si>
  <si>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</si>
  <si>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</si>
  <si>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</si>
  <si>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</si>
  <si>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</si>
  <si>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</si>
  <si>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</si>
  <si>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</si>
  <si>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</si>
  <si>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</si>
  <si>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</si>
  <si>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</si>
  <si>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</si>
  <si>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</si>
  <si>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</si>
  <si>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</si>
  <si>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</si>
  <si>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</si>
  <si>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</si>
  <si>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</si>
  <si>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</si>
  <si>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</si>
  <si>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</si>
  <si>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</si>
  <si>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</si>
  <si>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</si>
  <si>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</si>
  <si>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</si>
  <si>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</si>
  <si>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</si>
  <si>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</si>
  <si>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</si>
  <si>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</si>
  <si>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</si>
  <si>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</si>
  <si>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</si>
  <si>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</si>
  <si>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</si>
  <si>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</si>
  <si>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</si>
  <si>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</si>
  <si>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</si>
  <si>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</si>
  <si>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</si>
  <si>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</si>
  <si>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</si>
  <si>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</si>
  <si>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</si>
  <si>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</si>
  <si>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</si>
  <si>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</si>
  <si>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</si>
  <si>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</si>
  <si>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</si>
  <si>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</si>
  <si>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</si>
  <si>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</si>
  <si>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</si>
  <si>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</si>
  <si>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</si>
  <si>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</si>
  <si>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</si>
  <si>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</si>
  <si>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</si>
  <si>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</si>
  <si>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</si>
  <si>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</si>
  <si>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</si>
  <si>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</si>
  <si>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</si>
  <si>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</si>
  <si>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</si>
  <si>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</si>
  <si>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</si>
  <si>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</si>
  <si>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</si>
  <si>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</si>
  <si>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</si>
  <si>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</si>
  <si>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</si>
  <si>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</si>
  <si>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</si>
  <si>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</si>
  <si>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</si>
  <si>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</si>
  <si>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</si>
  <si>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</si>
  <si>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</si>
  <si>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</si>
  <si>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</si>
  <si>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</si>
  <si>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</si>
  <si>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</si>
  <si>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</si>
  <si>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</si>
  <si>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</si>
  <si>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</si>
  <si>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</si>
  <si>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</si>
  <si>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</si>
  <si>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</si>
  <si>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</si>
  <si>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</si>
  <si>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</si>
  <si>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</si>
  <si>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</si>
  <si>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</si>
  <si>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</si>
  <si>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</si>
  <si>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</si>
  <si>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</si>
  <si>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</si>
  <si>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</si>
  <si>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</si>
  <si>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</si>
  <si>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</si>
  <si>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</si>
  <si>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</si>
  <si>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</si>
  <si>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</si>
  <si>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</si>
  <si>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</si>
  <si>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</si>
  <si>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</si>
  <si>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</si>
  <si>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</si>
  <si>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</si>
  <si>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</si>
  <si>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</si>
  <si>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</si>
  <si>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</si>
  <si>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</si>
  <si>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</si>
  <si>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</si>
  <si>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</si>
  <si>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</si>
  <si>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</si>
  <si>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</si>
  <si>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</si>
  <si>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</si>
  <si>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</si>
  <si>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</si>
  <si>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</si>
  <si>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</si>
  <si>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</si>
  <si>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</si>
  <si>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</si>
  <si>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</si>
  <si>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</si>
  <si>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</si>
  <si>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</si>
  <si>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</si>
  <si>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</si>
  <si>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</si>
  <si>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</si>
  <si>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</si>
  <si>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</si>
  <si>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</si>
  <si>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</si>
  <si>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</si>
  <si>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</si>
  <si>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</si>
  <si>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</si>
  <si>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</si>
  <si>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</si>
  <si>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</si>
  <si>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</si>
  <si>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</si>
  <si>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</si>
  <si>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</si>
  <si>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</si>
  <si>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</si>
  <si>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</si>
  <si>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</si>
  <si>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</si>
  <si>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</si>
  <si>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</si>
  <si>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</si>
  <si>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</si>
  <si>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</si>
  <si>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</si>
  <si>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</si>
  <si>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</si>
  <si>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</si>
  <si>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</si>
  <si>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</si>
  <si>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</si>
  <si>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</si>
  <si>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</si>
  <si>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</si>
  <si>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</si>
  <si>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</si>
  <si>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</si>
  <si>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</si>
  <si>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</si>
  <si>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</si>
  <si>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</si>
  <si>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</si>
  <si>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</si>
  <si>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</si>
  <si>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</si>
  <si>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</si>
  <si>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</si>
  <si>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</si>
  <si>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</si>
  <si>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</si>
  <si>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</si>
  <si>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</si>
  <si>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</si>
  <si>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</si>
  <si>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</si>
  <si>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</si>
  <si>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</si>
  <si>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</si>
  <si>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</si>
  <si>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</si>
  <si>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</si>
  <si>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</si>
  <si>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</si>
  <si>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</si>
  <si>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</si>
  <si>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</si>
  <si>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</si>
  <si>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</si>
  <si>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</si>
  <si>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</si>
  <si>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</si>
  <si>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</si>
  <si>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</si>
  <si>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</si>
  <si>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</si>
  <si>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</si>
  <si>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</si>
  <si>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</si>
  <si>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</si>
  <si>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</si>
  <si>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</si>
  <si>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</si>
  <si>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</si>
  <si>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</si>
  <si>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</si>
  <si>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</si>
  <si>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</si>
  <si>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</si>
  <si>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</si>
  <si>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</si>
  <si>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</si>
  <si>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</si>
  <si>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</si>
  <si>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</si>
  <si>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</si>
  <si>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</si>
  <si>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</si>
  <si>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</si>
  <si>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</si>
  <si>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</si>
  <si>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</si>
  <si>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</si>
  <si>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</si>
  <si>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</si>
  <si>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</si>
  <si>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</si>
  <si>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</si>
  <si>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</si>
  <si>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</si>
  <si>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</si>
  <si>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</si>
  <si>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</si>
  <si>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</si>
  <si>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</si>
  <si>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</si>
  <si>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</si>
  <si>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</si>
  <si>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</si>
  <si>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</si>
  <si>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</si>
  <si>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</si>
  <si>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</si>
  <si>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</si>
  <si>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</si>
  <si>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</si>
  <si>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</si>
  <si>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</si>
  <si>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</si>
  <si>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</si>
  <si>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</si>
  <si>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</si>
  <si>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</si>
  <si>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</si>
  <si>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</si>
  <si>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</si>
  <si>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</si>
  <si>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</si>
  <si>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</si>
  <si>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</si>
  <si>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</si>
  <si>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</si>
  <si>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</si>
  <si>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</si>
  <si>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</si>
  <si>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</si>
  <si>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</si>
  <si>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</si>
  <si>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</si>
  <si>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</si>
  <si>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</si>
  <si>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</si>
  <si>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</si>
  <si>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</si>
  <si>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</si>
  <si>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</si>
  <si>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</si>
  <si>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</si>
  <si>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</si>
  <si>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</si>
  <si>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</si>
  <si>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</si>
  <si>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</si>
  <si>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</si>
  <si>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</si>
  <si>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</si>
  <si>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</si>
  <si>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</si>
  <si>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</si>
  <si>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</si>
  <si>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</si>
  <si>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</si>
  <si>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</si>
  <si>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</si>
  <si>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</si>
  <si>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</si>
  <si>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</si>
  <si>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</si>
  <si>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</si>
  <si>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</si>
  <si>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</si>
  <si>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</si>
  <si>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</si>
  <si>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</si>
  <si>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</si>
  <si>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</si>
  <si>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</si>
  <si>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</si>
  <si>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</si>
  <si>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</si>
  <si>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</si>
  <si>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</si>
  <si>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</si>
  <si>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</si>
  <si>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</si>
  <si>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</si>
  <si>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</si>
  <si>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</si>
  <si>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</si>
  <si>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</si>
  <si>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</si>
  <si>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</si>
  <si>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</si>
  <si>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</si>
  <si>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</si>
  <si>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</si>
  <si>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</si>
  <si>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</si>
  <si>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</si>
  <si>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</si>
  <si>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</si>
  <si>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</si>
  <si>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</si>
  <si>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</si>
  <si>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</si>
  <si>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</si>
  <si>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</si>
  <si>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</si>
  <si>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</si>
  <si>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</si>
  <si>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</si>
  <si>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</si>
  <si>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</si>
  <si>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</si>
  <si>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</si>
  <si>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</si>
  <si>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</si>
  <si>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</si>
  <si>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</si>
  <si>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</si>
  <si>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</si>
  <si>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</si>
  <si>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</si>
  <si>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</si>
  <si>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</si>
  <si>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</si>
  <si>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</si>
  <si>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</si>
  <si>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</si>
  <si>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</si>
  <si>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</si>
  <si>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</si>
  <si>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</si>
  <si>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</si>
  <si>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</si>
  <si>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</si>
  <si>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</si>
  <si>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</si>
  <si>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</si>
  <si>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</si>
  <si>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</si>
  <si>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</si>
  <si>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</si>
  <si>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</si>
  <si>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</si>
  <si>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</si>
  <si>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</si>
  <si>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</si>
  <si>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</si>
  <si>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</si>
  <si>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</si>
  <si>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</si>
  <si>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</si>
  <si>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</si>
  <si>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</si>
  <si>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</si>
  <si>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</si>
  <si>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</si>
  <si>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</si>
  <si>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</si>
  <si>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</si>
  <si>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</si>
  <si>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</si>
  <si>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</si>
  <si>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</si>
  <si>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</si>
  <si>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</si>
  <si>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</si>
  <si>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</si>
  <si>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</si>
  <si>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</si>
  <si>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</si>
  <si>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</si>
  <si>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</si>
  <si>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</si>
  <si>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</si>
  <si>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</si>
  <si>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</si>
  <si>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</si>
  <si>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</si>
  <si>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</si>
  <si>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</si>
  <si>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</si>
  <si>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</si>
  <si>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</si>
  <si>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</si>
  <si>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</si>
  <si>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</si>
  <si>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</si>
  <si>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</si>
  <si>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</si>
  <si>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</si>
  <si>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</si>
  <si>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</si>
  <si>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</si>
  <si>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</si>
  <si>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</si>
  <si>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</si>
  <si>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</si>
  <si>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</si>
  <si>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</si>
  <si>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</si>
  <si>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</si>
  <si>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</si>
  <si>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</si>
  <si>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</si>
  <si>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</si>
  <si>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</si>
  <si>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</si>
  <si>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</si>
  <si>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</si>
  <si>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</si>
  <si>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</si>
  <si>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</si>
  <si>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</si>
  <si>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</si>
  <si>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</si>
  <si>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</si>
  <si>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</si>
  <si>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</si>
  <si>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</si>
  <si>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</si>
  <si>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</si>
  <si>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</si>
  <si>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</si>
  <si>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</si>
  <si>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</si>
  <si>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</si>
  <si>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</si>
  <si>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</si>
  <si>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</si>
  <si>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</si>
  <si>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</si>
  <si>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</si>
  <si>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</si>
  <si>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</si>
  <si>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</si>
  <si>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</si>
  <si>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</si>
  <si>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</si>
  <si>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</si>
  <si>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</si>
  <si>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</si>
  <si>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</si>
  <si>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</si>
  <si>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</si>
  <si>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</si>
  <si>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</si>
  <si>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</si>
  <si>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</si>
  <si>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</si>
  <si>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</si>
  <si>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</si>
  <si>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</si>
  <si>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</si>
  <si>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</si>
  <si>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</si>
  <si>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</si>
  <si>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</si>
  <si>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</si>
  <si>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</si>
  <si>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</si>
  <si>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</si>
  <si>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</si>
  <si>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</si>
  <si>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</si>
  <si>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</si>
  <si>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</si>
  <si>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</si>
  <si>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</si>
  <si>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</si>
  <si>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</si>
  <si>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</si>
  <si>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</si>
  <si>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</si>
  <si>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</si>
  <si>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</si>
  <si>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</si>
  <si>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</si>
  <si>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</si>
  <si>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</si>
  <si>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</si>
  <si>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</si>
  <si>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</si>
  <si>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</si>
  <si>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</si>
  <si>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</si>
  <si>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</si>
  <si>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</si>
  <si>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</si>
  <si>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</si>
  <si>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</si>
  <si>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</si>
  <si>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</si>
  <si>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</si>
  <si>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</si>
  <si>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</si>
  <si>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</si>
  <si>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</si>
  <si>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</si>
  <si>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</si>
  <si>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</si>
  <si>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</si>
  <si>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</si>
  <si>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</si>
  <si>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</si>
  <si>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</si>
  <si>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</si>
  <si>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</si>
  <si>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</si>
  <si>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</si>
  <si>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</si>
  <si>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</si>
  <si>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</si>
  <si>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</si>
  <si>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</si>
  <si>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</si>
  <si>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</si>
  <si>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</si>
  <si>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</si>
  <si>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</si>
  <si>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</si>
  <si>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</si>
  <si>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</si>
  <si>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</si>
  <si>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</si>
  <si>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</si>
  <si>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</si>
  <si>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</si>
  <si>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</si>
  <si>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</si>
  <si>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</si>
  <si>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</si>
  <si>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</si>
  <si>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</si>
  <si>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</si>
  <si>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</si>
  <si>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</si>
  <si>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</si>
  <si>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</si>
  <si>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</si>
  <si>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</si>
  <si>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</si>
  <si>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</si>
  <si>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</si>
  <si>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</si>
  <si>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</si>
  <si>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</si>
  <si>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</si>
  <si>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</si>
  <si>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</si>
  <si>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</si>
  <si>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</si>
  <si>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</si>
  <si>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</si>
  <si>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</si>
  <si>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</si>
  <si>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</si>
  <si>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</si>
  <si>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</si>
  <si>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</si>
  <si>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</si>
  <si>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</si>
  <si>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</si>
  <si>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</si>
  <si>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</si>
  <si>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</si>
  <si>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</si>
  <si>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</si>
  <si>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</si>
  <si>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</si>
  <si>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</si>
  <si>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</si>
  <si>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</si>
  <si>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</si>
  <si>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</si>
  <si>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</si>
  <si>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</si>
  <si>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</si>
  <si>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</si>
  <si>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</si>
  <si>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</si>
  <si>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</si>
  <si>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</si>
  <si>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</si>
  <si>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</si>
  <si>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</si>
  <si>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</si>
  <si>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</si>
  <si>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</si>
  <si>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</si>
  <si>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</si>
  <si>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</si>
  <si>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</si>
  <si>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</si>
  <si>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</si>
  <si>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</si>
  <si>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</si>
  <si>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</si>
  <si>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</si>
  <si>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</si>
  <si>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</si>
  <si>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</si>
  <si>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</si>
  <si>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</si>
  <si>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</si>
  <si>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</si>
  <si>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</si>
  <si>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</si>
  <si>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</si>
  <si>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</si>
  <si>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</si>
  <si>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</si>
  <si>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</si>
  <si>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</si>
  <si>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</si>
  <si>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</si>
  <si>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</si>
  <si>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</si>
  <si>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</si>
  <si>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</si>
  <si>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</si>
  <si>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</si>
  <si>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</si>
  <si>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</si>
  <si>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</si>
  <si>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</si>
  <si>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</si>
  <si>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</si>
  <si>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</si>
  <si>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</si>
  <si>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</si>
  <si>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</si>
  <si>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</si>
  <si>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</si>
  <si>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</si>
  <si>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</si>
  <si>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</si>
  <si>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</si>
  <si>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</si>
  <si>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</si>
  <si>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</si>
  <si>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</si>
  <si>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</si>
  <si>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</si>
  <si>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</si>
  <si>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</si>
  <si>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</si>
  <si>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</si>
  <si>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</si>
  <si>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</si>
  <si>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</si>
  <si>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</si>
  <si>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</si>
  <si>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</si>
  <si>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</si>
  <si>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</si>
  <si>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</si>
  <si>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</si>
  <si>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</si>
  <si>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</si>
  <si>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</si>
  <si>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</si>
  <si>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</si>
  <si>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</si>
  <si>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</si>
  <si>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</si>
  <si>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</si>
  <si>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</si>
  <si>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</si>
  <si>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</si>
  <si>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</si>
  <si>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</si>
  <si>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</si>
  <si>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</si>
  <si>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</si>
  <si>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</si>
  <si>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</si>
  <si>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</si>
  <si>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</si>
  <si>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</si>
  <si>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</si>
  <si>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</si>
  <si>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</si>
  <si>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</si>
  <si>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</si>
  <si>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</si>
  <si>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</si>
  <si>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</si>
  <si>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</si>
  <si>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</si>
  <si>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</si>
  <si>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</si>
  <si>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</si>
  <si>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</si>
  <si>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</si>
  <si>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</si>
  <si>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</si>
  <si>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</si>
  <si>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</si>
  <si>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</si>
  <si>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</si>
  <si>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</si>
  <si>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</si>
  <si>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</si>
  <si>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</si>
  <si>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</si>
  <si>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</si>
  <si>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</si>
  <si>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</si>
  <si>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</si>
  <si>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</si>
  <si>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</si>
  <si>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</si>
  <si>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</si>
  <si>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</si>
  <si>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</si>
  <si>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</si>
  <si>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</si>
  <si>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</si>
  <si>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</si>
  <si>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</si>
  <si>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</si>
  <si>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</si>
  <si>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</si>
  <si>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</si>
  <si>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</si>
  <si>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</si>
  <si>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</si>
  <si>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</si>
  <si>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</si>
  <si>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</si>
  <si>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</si>
  <si>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</si>
  <si>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</si>
  <si>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</si>
  <si>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</si>
  <si>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</si>
  <si>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</si>
  <si>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</si>
  <si>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</si>
  <si>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</si>
  <si>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</si>
  <si>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</si>
  <si>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</si>
  <si>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</si>
  <si>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</si>
  <si>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</si>
  <si>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</si>
  <si>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</si>
  <si>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</si>
  <si>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</si>
  <si>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</si>
  <si>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</si>
  <si>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</si>
  <si>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</si>
  <si>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</si>
  <si>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</si>
  <si>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</si>
  <si>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</si>
  <si>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</si>
  <si>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</si>
  <si>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</si>
  <si>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</si>
  <si>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</si>
  <si>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</si>
  <si>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</si>
  <si>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</si>
  <si>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</si>
  <si>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</si>
  <si>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</si>
  <si>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</si>
  <si>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</si>
  <si>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</si>
  <si>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</si>
  <si>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</si>
  <si>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</si>
  <si>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</si>
  <si>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</si>
  <si>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</si>
  <si>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</si>
  <si>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</si>
  <si>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</si>
  <si>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</si>
  <si>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</si>
  <si>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</si>
  <si>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</si>
  <si>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</si>
  <si>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</si>
  <si>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</si>
  <si>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</si>
  <si>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</si>
  <si>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</si>
  <si>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</si>
  <si>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</si>
  <si>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</si>
  <si>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</si>
  <si>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</si>
  <si>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</si>
  <si>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</si>
  <si>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</si>
  <si>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</si>
  <si>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</si>
  <si>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</si>
  <si>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</si>
  <si>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</si>
  <si>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</si>
  <si>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</si>
  <si>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</si>
  <si>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</si>
  <si>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</si>
  <si>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</si>
  <si>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</si>
  <si>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</si>
  <si>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</si>
  <si>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</si>
  <si>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</si>
  <si>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</si>
  <si>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</si>
  <si>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</si>
  <si>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</si>
  <si>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</si>
  <si>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</si>
  <si>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</si>
  <si>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</si>
  <si>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</si>
  <si>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</si>
  <si>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</si>
  <si>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</si>
  <si>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</si>
  <si>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</si>
  <si>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</si>
  <si>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</si>
  <si>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</si>
  <si>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</si>
  <si>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</si>
  <si>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</si>
  <si>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</si>
  <si>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</si>
  <si>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</si>
  <si>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</si>
  <si>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</si>
  <si>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</si>
  <si>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</si>
  <si>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</si>
  <si>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</si>
  <si>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</si>
  <si>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</si>
  <si>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</si>
  <si>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</si>
  <si>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</si>
  <si>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</si>
  <si>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</si>
  <si>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</si>
  <si>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</si>
  <si>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</si>
  <si>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</si>
  <si>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</si>
  <si>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</si>
  <si>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</si>
  <si>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</si>
  <si>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</si>
  <si>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</si>
  <si>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</si>
  <si>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</si>
  <si>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</si>
  <si>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</si>
  <si>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</si>
  <si>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</si>
  <si>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</si>
  <si>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</si>
  <si>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</si>
  <si>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</si>
  <si>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</si>
  <si>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</si>
  <si>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</si>
  <si>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</si>
  <si>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</si>
  <si>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</si>
  <si>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</si>
  <si>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</si>
  <si>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</si>
  <si>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</si>
  <si>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</si>
  <si>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</si>
  <si>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</si>
  <si>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</si>
  <si>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</si>
  <si>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</si>
  <si>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</si>
  <si>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</si>
  <si>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</si>
  <si>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</si>
  <si>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</si>
  <si>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</si>
  <si>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</si>
  <si>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</si>
  <si>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</si>
  <si>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</si>
  <si>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</si>
  <si>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</si>
  <si>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</si>
  <si>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</si>
  <si>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</si>
  <si>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</si>
  <si>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</si>
  <si>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</si>
  <si>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</si>
  <si>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</si>
  <si>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</si>
  <si>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</si>
  <si>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</si>
  <si>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</si>
  <si>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</si>
  <si>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</si>
  <si>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</si>
  <si>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</si>
  <si>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</si>
  <si>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</si>
  <si>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</si>
  <si>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</si>
  <si>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</si>
  <si>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</si>
  <si>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</si>
  <si>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</si>
  <si>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</si>
  <si>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</si>
  <si>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</si>
  <si>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</si>
  <si>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</si>
  <si>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</si>
  <si>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</si>
  <si>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</si>
  <si>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</si>
  <si>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</si>
  <si>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</si>
  <si>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</si>
  <si>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</si>
  <si>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</si>
  <si>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</si>
  <si>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</si>
  <si>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</si>
  <si>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</si>
  <si>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</si>
  <si>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</si>
  <si>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</si>
  <si>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</si>
  <si>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</si>
  <si>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</si>
  <si>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</si>
  <si>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</si>
  <si>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</si>
  <si>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</si>
  <si>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</si>
  <si>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</si>
  <si>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</si>
  <si>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</si>
  <si>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</si>
  <si>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</si>
  <si>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</si>
  <si>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</si>
  <si>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</si>
  <si>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</si>
  <si>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</si>
  <si>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</si>
  <si>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</si>
  <si>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</si>
  <si>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</si>
  <si>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</si>
  <si>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</si>
  <si>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</si>
  <si>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</si>
  <si>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</si>
  <si>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</si>
  <si>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</si>
  <si>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</si>
  <si>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</si>
  <si>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</si>
  <si>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</si>
  <si>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</si>
  <si>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</si>
  <si>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</si>
  <si>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</si>
  <si>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</si>
  <si>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</si>
  <si>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</si>
  <si>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</si>
  <si>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</si>
  <si>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</si>
  <si>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</si>
  <si>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</si>
  <si>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</si>
  <si>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</si>
  <si>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</si>
  <si>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</si>
  <si>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</si>
  <si>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</si>
  <si>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</si>
  <si>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</si>
  <si>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</si>
  <si>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</si>
  <si>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</si>
  <si>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</si>
  <si>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</si>
  <si>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</si>
  <si>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</si>
  <si>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</si>
  <si>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</si>
  <si>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</si>
  <si>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</si>
  <si>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</si>
  <si>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</si>
  <si>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</si>
  <si>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</si>
  <si>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</si>
  <si>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</si>
  <si>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</si>
  <si>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</si>
  <si>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</si>
  <si>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</si>
  <si>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</si>
  <si>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</si>
  <si>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</si>
  <si>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</si>
  <si>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</si>
  <si>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</si>
  <si>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</si>
  <si>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</si>
  <si>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</si>
  <si>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</si>
  <si>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</si>
  <si>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</si>
  <si>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</si>
  <si>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</si>
  <si>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</si>
  <si>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</si>
  <si>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</si>
  <si>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</si>
  <si>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</si>
  <si>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</si>
  <si>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</si>
  <si>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</si>
  <si>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</si>
  <si>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</si>
  <si>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</si>
  <si>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</si>
  <si>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</si>
  <si>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</si>
  <si>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</si>
  <si>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</si>
  <si>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</si>
  <si>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</si>
  <si>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</si>
  <si>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</si>
  <si>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</si>
  <si>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</si>
  <si>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</si>
  <si>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</si>
  <si>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</si>
  <si>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</si>
  <si>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</si>
  <si>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</si>
  <si>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</si>
  <si>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</si>
  <si>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</si>
  <si>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</si>
  <si>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</si>
  <si>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</si>
  <si>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</si>
  <si>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</si>
  <si>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</si>
  <si>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</si>
  <si>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</si>
  <si>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</si>
  <si>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</si>
  <si>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</si>
  <si>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</si>
  <si>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</si>
  <si>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</si>
  <si>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</si>
  <si>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</si>
  <si>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</si>
  <si>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</si>
  <si>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</si>
  <si>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</si>
  <si>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</si>
  <si>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</si>
  <si>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</si>
  <si>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</si>
  <si>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</si>
  <si>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</si>
  <si>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</si>
  <si>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</si>
  <si>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</si>
  <si>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</si>
  <si>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</si>
  <si>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</si>
  <si>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</si>
  <si>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</si>
  <si>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</si>
  <si>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</si>
  <si>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</si>
  <si>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</si>
  <si>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</si>
  <si>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</si>
  <si>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</si>
  <si>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</si>
  <si>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</si>
  <si>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</si>
  <si>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</si>
  <si>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</si>
  <si>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</si>
  <si>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</si>
  <si>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</si>
  <si>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</si>
  <si>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</si>
  <si>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</si>
  <si>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</si>
  <si>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</si>
  <si>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</si>
  <si>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</si>
  <si>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</si>
  <si>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</si>
  <si>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</si>
  <si>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</si>
  <si>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</si>
  <si>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</si>
  <si>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</si>
  <si>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</si>
  <si>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</si>
  <si>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</si>
  <si>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</si>
  <si>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</si>
  <si>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</si>
  <si>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</si>
  <si>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</si>
  <si>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</si>
  <si>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</si>
  <si>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</si>
  <si>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</si>
  <si>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</si>
  <si>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</si>
  <si>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</si>
  <si>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</si>
  <si>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</si>
  <si>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</si>
  <si>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</si>
  <si>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</si>
  <si>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</si>
  <si>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</si>
  <si>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</si>
  <si>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</si>
  <si>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</si>
  <si>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</si>
  <si>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</si>
  <si>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</si>
  <si>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</si>
  <si>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</si>
  <si>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</si>
  <si>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</si>
  <si>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</si>
  <si>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</si>
  <si>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</si>
  <si>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</si>
  <si>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</si>
  <si>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</si>
  <si>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</si>
  <si>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</si>
  <si>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</si>
  <si>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</si>
  <si>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</si>
  <si>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</si>
  <si>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</si>
  <si>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</si>
  <si>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</si>
  <si>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</si>
  <si>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</si>
  <si>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</si>
  <si>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</si>
  <si>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</si>
  <si>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</si>
  <si>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</si>
  <si>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</si>
  <si>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</si>
  <si>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</si>
  <si>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</si>
  <si>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</si>
  <si>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</si>
  <si>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</si>
  <si>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</si>
  <si>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</si>
  <si>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</si>
  <si>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</si>
  <si>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</si>
  <si>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</si>
  <si>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</si>
  <si>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</si>
  <si>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</si>
  <si>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</si>
  <si>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</si>
  <si>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</si>
  <si>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</si>
  <si>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</si>
  <si>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</si>
  <si>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</si>
  <si>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</si>
  <si>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</si>
  <si>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</si>
  <si>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</si>
  <si>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</si>
  <si>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</si>
  <si>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</si>
  <si>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</si>
  <si>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</si>
  <si>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</si>
  <si>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</si>
  <si>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</si>
  <si>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</si>
  <si>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</si>
  <si>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</si>
  <si>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</si>
  <si>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</si>
  <si>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</si>
  <si>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</si>
  <si>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</si>
  <si>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</si>
  <si>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</si>
  <si>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</si>
  <si>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</si>
  <si>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</si>
  <si>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</si>
  <si>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</si>
  <si>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</si>
  <si>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</si>
  <si>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</si>
  <si>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</si>
  <si>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</si>
  <si>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</si>
  <si>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</si>
  <si>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</si>
  <si>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</si>
  <si>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</si>
  <si>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</si>
  <si>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</si>
  <si>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</si>
  <si>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</si>
  <si>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</si>
  <si>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</si>
  <si>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</si>
  <si>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</si>
  <si>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</si>
  <si>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</si>
  <si>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</si>
  <si>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</si>
  <si>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</si>
  <si>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</si>
  <si>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</si>
  <si>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</si>
  <si>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</si>
  <si>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</si>
  <si>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</si>
  <si>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</si>
  <si>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</si>
  <si>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</si>
  <si>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</si>
  <si>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</si>
  <si>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</si>
  <si>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</si>
  <si>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</si>
  <si>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</si>
  <si>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</si>
  <si>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</si>
  <si>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</si>
  <si>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</si>
  <si>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</si>
  <si>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</si>
  <si>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</si>
  <si>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</si>
  <si>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</si>
  <si>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</si>
  <si>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</si>
  <si>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</si>
  <si>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</si>
  <si>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</si>
  <si>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</si>
  <si>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</si>
  <si>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</si>
  <si>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</si>
  <si>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</si>
  <si>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</si>
  <si>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</si>
  <si>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</si>
  <si>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</si>
  <si>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</si>
  <si>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</si>
  <si>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</si>
  <si>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</si>
  <si>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</si>
  <si>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</si>
  <si>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</si>
  <si>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</si>
  <si>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</si>
  <si>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</si>
  <si>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</si>
  <si>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</si>
  <si>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</si>
  <si>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</si>
  <si>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</si>
  <si>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</si>
  <si>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</si>
  <si>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</si>
  <si>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</si>
  <si>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</si>
  <si>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</si>
  <si>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</si>
  <si>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</si>
  <si>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</si>
  <si>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</si>
  <si>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</si>
  <si>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</si>
  <si>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</si>
  <si>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</si>
  <si>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</si>
  <si>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</si>
  <si>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</si>
  <si>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</si>
  <si>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</si>
  <si>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</si>
  <si>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</si>
  <si>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</si>
  <si>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</si>
  <si>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</si>
  <si>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</si>
  <si>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</si>
  <si>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</si>
  <si>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</si>
  <si>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</si>
  <si>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</si>
  <si>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</si>
  <si>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</si>
  <si>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</si>
  <si>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</si>
  <si>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</si>
  <si>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</si>
  <si>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</si>
  <si>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</si>
  <si>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</si>
  <si>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</si>
  <si>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</si>
  <si>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</si>
  <si>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</si>
  <si>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</si>
  <si>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</si>
  <si>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</si>
  <si>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</si>
  <si>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</si>
  <si>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</si>
  <si>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</si>
  <si>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</si>
  <si>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</si>
  <si>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</si>
  <si>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</si>
  <si>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</si>
  <si>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</si>
  <si>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</si>
  <si>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</si>
  <si>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</si>
  <si>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</si>
  <si>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</si>
  <si>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</si>
  <si>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</si>
  <si>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</si>
  <si>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</si>
  <si>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</si>
  <si>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</si>
  <si>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</si>
  <si>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</si>
  <si>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</si>
  <si>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</si>
  <si>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</si>
  <si>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</si>
  <si>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</si>
  <si>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</si>
  <si>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</si>
  <si>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</si>
  <si>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</si>
  <si>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</si>
  <si>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</si>
  <si>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</si>
  <si>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</si>
  <si>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</si>
  <si>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</si>
  <si>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</si>
  <si>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</si>
  <si>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</si>
  <si>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</si>
  <si>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</si>
  <si>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</si>
  <si>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</si>
  <si>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</si>
  <si>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</si>
  <si>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</si>
  <si>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</si>
  <si>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</si>
  <si>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</si>
  <si>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</si>
  <si>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</si>
  <si>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</si>
  <si>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</si>
  <si>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</si>
  <si>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</si>
  <si>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</si>
  <si>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</si>
  <si>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</si>
  <si>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</si>
  <si>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</si>
  <si>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</si>
  <si>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</si>
  <si>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</si>
  <si>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</si>
  <si>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</si>
  <si>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</si>
  <si>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</si>
  <si>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</si>
  <si>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</si>
  <si>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</si>
  <si>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</si>
  <si>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</si>
  <si>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</si>
  <si>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</si>
  <si>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</si>
  <si>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</si>
  <si>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</si>
  <si>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</si>
  <si>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</si>
  <si>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</si>
  <si>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</si>
  <si>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</si>
  <si>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</si>
  <si>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</si>
  <si>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</si>
  <si>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</si>
  <si>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</si>
  <si>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</si>
  <si>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</si>
  <si>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</si>
  <si>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</si>
  <si>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</si>
  <si>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</si>
  <si>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</si>
  <si>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</si>
  <si>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</si>
  <si>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</si>
  <si>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</si>
  <si>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</si>
  <si>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</si>
  <si>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</si>
  <si>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</si>
  <si>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</si>
  <si>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</si>
  <si>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</si>
  <si>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</si>
  <si>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</si>
  <si>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</si>
  <si>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</si>
  <si>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</si>
  <si>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</si>
  <si>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</si>
  <si>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</si>
  <si>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</si>
  <si>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</si>
  <si>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</si>
  <si>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</si>
  <si>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</si>
  <si>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</si>
  <si>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</si>
  <si>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</si>
  <si>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</si>
  <si>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</si>
  <si>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</si>
  <si>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</si>
  <si>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</si>
  <si>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</si>
  <si>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</si>
  <si>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</si>
  <si>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</si>
  <si>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</si>
  <si>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</si>
  <si>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</si>
  <si>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</si>
  <si>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</si>
  <si>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</si>
  <si>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</si>
  <si>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</si>
  <si>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</si>
  <si>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</si>
  <si>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</si>
  <si>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</si>
  <si>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</si>
  <si>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</si>
  <si>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</si>
  <si>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</si>
  <si>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</si>
  <si>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</si>
  <si>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</si>
  <si>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</si>
  <si>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</si>
  <si>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</si>
  <si>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</si>
  <si>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</si>
  <si>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</si>
  <si>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</si>
  <si>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</si>
  <si>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</si>
  <si>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</si>
  <si>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</si>
  <si>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</si>
  <si>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</si>
  <si>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</si>
  <si>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</si>
  <si>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</si>
  <si>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</si>
  <si>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</si>
  <si>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</si>
  <si>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</si>
  <si>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</si>
  <si>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</si>
  <si>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</si>
  <si>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</si>
  <si>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</si>
  <si>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</si>
  <si>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</si>
  <si>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</si>
  <si>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</si>
  <si>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</si>
  <si>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</si>
  <si>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</si>
  <si>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</si>
  <si>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</si>
  <si>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</si>
  <si>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</si>
  <si>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</si>
  <si>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</si>
  <si>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</si>
  <si>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</si>
  <si>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</si>
  <si>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</si>
  <si>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</si>
  <si>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</si>
  <si>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</si>
  <si>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</si>
  <si>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</si>
  <si>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</si>
  <si>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</si>
  <si>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</si>
  <si>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</si>
  <si>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</si>
  <si>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</si>
  <si>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</si>
  <si>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</si>
  <si>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</si>
  <si>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</si>
  <si>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</si>
  <si>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</si>
  <si>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</si>
  <si>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</si>
  <si>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</si>
  <si>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</si>
  <si>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</si>
  <si>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</si>
  <si>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</si>
  <si>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</si>
  <si>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</si>
  <si>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</si>
  <si>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</si>
  <si>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</si>
  <si>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</si>
  <si>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</si>
  <si>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</si>
  <si>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</si>
  <si>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</si>
  <si>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</si>
  <si>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</si>
  <si>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</si>
  <si>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</si>
  <si>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</si>
  <si>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</si>
  <si>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</si>
  <si>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</si>
  <si>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</si>
  <si>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</si>
  <si>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</si>
  <si>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</si>
  <si>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</si>
  <si>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</si>
  <si>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</si>
  <si>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</si>
  <si>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</si>
  <si>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</si>
  <si>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</si>
  <si>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</si>
  <si>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</si>
  <si>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</si>
  <si>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</si>
  <si>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</si>
  <si>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</si>
  <si>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</si>
  <si>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</si>
  <si>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</si>
  <si>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</si>
  <si>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</si>
  <si>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</si>
  <si>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</si>
  <si>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</si>
  <si>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</si>
  <si>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</si>
  <si>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</si>
  <si>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</si>
  <si>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</si>
  <si>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</si>
  <si>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</si>
  <si>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</si>
  <si>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</si>
  <si>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</si>
  <si>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</si>
  <si>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</si>
  <si>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</si>
  <si>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</si>
  <si>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</si>
  <si>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</si>
  <si>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</si>
  <si>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</si>
  <si>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</si>
  <si>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</si>
  <si>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</si>
  <si>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</si>
  <si>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</si>
  <si>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</si>
  <si>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</si>
  <si>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RIMEIZE A RIMEIZE</t>
  </si>
  <si>
    <t>LA RIMEIZE</t>
  </si>
  <si>
    <t>05098000</t>
  </si>
  <si>
    <t>18310006400033</t>
  </si>
  <si>
    <t>Agence de l'Eau Adour-Garonne</t>
  </si>
  <si>
    <t>34255833500077</t>
  </si>
  <si>
    <t>AQUASCOP BIOLOGIE site de Monptellier</t>
  </si>
  <si>
    <t>IBMR-20-M172</t>
  </si>
  <si>
    <t>JOYCE LAMBERT, AXEL BERGEON</t>
  </si>
  <si>
    <t>IBMR standard</t>
  </si>
  <si>
    <t>GAUCHE</t>
  </si>
  <si>
    <t>ETIAGE NORMAL</t>
  </si>
  <si>
    <t>ENSOLEILLE</t>
  </si>
  <si>
    <t>FAIBLE</t>
  </si>
  <si>
    <t>OUI</t>
  </si>
  <si>
    <t>Eau colorée. Nombreuses prises d'eau dans la station. Quelques déchets alimentaires.</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</si>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</sst>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725611</v>
      </c>
      <c r="G10" s="97"/>
      <c r="H10" s="98"/>
    </row>
    <row r="11" spans="1:8" ht="15">
      <c r="A11" s="10" t="s">
        <v>2277</v>
      </c>
      <c r="B11" s="47">
        <v>44082</v>
      </c>
      <c r="D11" s="10" t="s">
        <v>2280</v>
      </c>
      <c r="E11" s="52">
        <v>6407462</v>
      </c>
      <c r="G11" s="97"/>
      <c r="H11" s="98"/>
    </row>
    <row r="12" spans="1:8" ht="15">
      <c r="A12" s="10" t="s">
        <v>2283</v>
      </c>
      <c r="B12" s="52" t="s">
        <v>5294</v>
      </c>
      <c r="D12" s="10" t="s">
        <v>2281</v>
      </c>
      <c r="E12" s="52">
        <v>725705</v>
      </c>
      <c r="G12" s="99"/>
      <c r="H12" s="100"/>
    </row>
    <row r="13" spans="1:5" ht="17.25" customHeight="1" thickBot="1">
      <c r="A13" s="2"/>
      <c r="B13" s="55"/>
      <c r="D13" s="10" t="s">
        <v>2282</v>
      </c>
      <c r="E13" s="52">
        <v>6407464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725611</v>
      </c>
    </row>
    <row r="18" spans="1:3" ht="15">
      <c r="A18" s="111"/>
      <c r="B18" s="49" t="s">
        <v>2267</v>
      </c>
      <c r="C18" s="61">
        <f>E11</f>
        <v>6407462</v>
      </c>
    </row>
    <row r="19" spans="1:2" ht="15">
      <c r="A19" s="3" t="s">
        <v>2063</v>
      </c>
      <c r="B19" s="29">
        <v>934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87</v>
      </c>
      <c r="D35" s="28" t="s">
        <v>2284</v>
      </c>
      <c r="E35" s="32">
        <v>13</v>
      </c>
    </row>
    <row r="36" spans="1:5" s="7" customFormat="1" ht="15" customHeight="1">
      <c r="A36" s="5" t="s">
        <v>2113</v>
      </c>
      <c r="B36" s="30">
        <v>90</v>
      </c>
      <c r="C36" s="6"/>
      <c r="D36" s="8" t="s">
        <v>2112</v>
      </c>
      <c r="E36" s="30">
        <v>10</v>
      </c>
    </row>
    <row r="37" spans="1:5" s="7" customFormat="1" ht="15" customHeight="1">
      <c r="A37" s="5" t="s">
        <v>2111</v>
      </c>
      <c r="B37" s="30">
        <v>4.9</v>
      </c>
      <c r="C37" s="6"/>
      <c r="D37" s="8" t="s">
        <v>2110</v>
      </c>
      <c r="E37" s="30">
        <v>6.5</v>
      </c>
    </row>
    <row r="38" spans="1:5" s="7" customFormat="1" ht="15" customHeight="1">
      <c r="A38" s="5" t="s">
        <v>2115</v>
      </c>
      <c r="B38" s="30">
        <v>4</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1</v>
      </c>
    </row>
    <row r="58" spans="1:5" s="15" customFormat="1" ht="15">
      <c r="A58" s="3" t="s">
        <v>2094</v>
      </c>
      <c r="B58" s="9">
        <v>3</v>
      </c>
      <c r="C58" s="6"/>
      <c r="D58" s="10" t="s">
        <v>2094</v>
      </c>
      <c r="E58" s="9">
        <v>5</v>
      </c>
    </row>
    <row r="59" spans="1:5" s="15" customFormat="1" ht="15">
      <c r="A59" s="3" t="s">
        <v>2093</v>
      </c>
      <c r="B59" s="9">
        <v>5</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v>4</v>
      </c>
    </row>
    <row r="76" spans="1:5" s="15" customFormat="1" ht="15">
      <c r="A76" s="3" t="s">
        <v>2080</v>
      </c>
      <c r="B76" s="9">
        <v>2</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v>2</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0.01</v>
      </c>
      <c r="E98" s="35"/>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0.05</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1.1</v>
      </c>
      <c r="E100" s="35">
        <v>0.8</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0.1</v>
      </c>
      <c r="E101" s="35">
        <v>0.1</v>
      </c>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0.01</v>
      </c>
      <c r="E102" s="35"/>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0.1</v>
      </c>
      <c r="E103" s="35"/>
      <c r="F103" s="35" t="s">
        <v>2290</v>
      </c>
      <c r="G103" s="79"/>
      <c r="H103" s="80"/>
    </row>
    <row r="104" spans="1:8" ht="15">
      <c r="A104" s="33" t="s">
        <v>1815</v>
      </c>
      <c r="B104" s="20" t="str">
        <f>IF(A104="NEWCOD",IF(ISBLANK(G104),"renseigner le champ 'Nouveau taxon'",G104),VLOOKUP(A104,'Ref Taxo'!A:B,2,FALSE))</f>
        <v>Scytonema</v>
      </c>
      <c r="C104" s="21">
        <f>IF(A104="NEWCOD",IF(ISBLANK(H104),"NoCod",H104),VLOOKUP(A104,'Ref Taxo'!A:D,4,FALSE))</f>
        <v>1114</v>
      </c>
      <c r="D104" s="34">
        <v>0.08</v>
      </c>
      <c r="E104" s="35">
        <v>0.01</v>
      </c>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1.6</v>
      </c>
      <c r="E105" s="35">
        <v>0.4</v>
      </c>
      <c r="F105" s="35" t="s">
        <v>2290</v>
      </c>
      <c r="G105" s="79"/>
      <c r="H105" s="80"/>
    </row>
    <row r="106" spans="1:8" ht="15">
      <c r="A106" s="33" t="s">
        <v>1922</v>
      </c>
      <c r="B106" s="20" t="str">
        <f>IF(A106="NEWCOD",IF(ISBLANK(G106),"renseigner le champ 'Nouveau taxon'",G106),VLOOKUP(A106,'Ref Taxo'!A:B,2,FALSE))</f>
        <v>Tetraspora</v>
      </c>
      <c r="C106" s="21">
        <f>IF(A106="NEWCOD",IF(ISBLANK(H106),"NoCod",H106),VLOOKUP(A106,'Ref Taxo'!A:D,4,FALSE))</f>
        <v>1138</v>
      </c>
      <c r="D106" s="34">
        <v>0.05</v>
      </c>
      <c r="E106" s="35">
        <v>0.01</v>
      </c>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0.2</v>
      </c>
      <c r="E107" s="35"/>
      <c r="F107" s="35" t="s">
        <v>2290</v>
      </c>
      <c r="G107" s="79"/>
      <c r="H107" s="80"/>
    </row>
    <row r="108" spans="1:8" ht="15">
      <c r="A108" s="33" t="s">
        <v>418</v>
      </c>
      <c r="B108" s="20" t="str">
        <f>IF(A108="NEWCOD",IF(ISBLANK(G108),"renseigner le champ 'Nouveau taxon'",G108),VLOOKUP(A108,'Ref Taxo'!A:B,2,FALSE))</f>
        <v>Chiloscyphus polyanthos</v>
      </c>
      <c r="C108" s="21">
        <f>IF(A108="NEWCOD",IF(ISBLANK(H108),"NoCod",H108),VLOOKUP(A108,'Ref Taxo'!A:D,4,FALSE))</f>
        <v>1186</v>
      </c>
      <c r="D108" s="34">
        <v>0.01</v>
      </c>
      <c r="E108" s="35"/>
      <c r="F108" s="35" t="s">
        <v>2290</v>
      </c>
      <c r="G108" s="79"/>
      <c r="H108" s="80"/>
    </row>
    <row r="109" spans="1:8" ht="15">
      <c r="A109" s="33" t="s">
        <v>172</v>
      </c>
      <c r="B109" s="20" t="str">
        <f>IF(A109="NEWCOD",IF(ISBLANK(G109),"renseigner le champ 'Nouveau taxon'",G109),VLOOKUP(A109,'Ref Taxo'!A:B,2,FALSE))</f>
        <v>Brachythecium rivulare</v>
      </c>
      <c r="C109" s="21">
        <f>IF(A109="NEWCOD",IF(ISBLANK(H109),"NoCod",H109),VLOOKUP(A109,'Ref Taxo'!A:D,4,FALSE))</f>
        <v>1260</v>
      </c>
      <c r="D109" s="34">
        <v>0.4</v>
      </c>
      <c r="E109" s="35"/>
      <c r="F109" s="35" t="s">
        <v>2290</v>
      </c>
      <c r="G109" s="79"/>
      <c r="H109" s="80"/>
    </row>
    <row r="110" spans="1:8" ht="15">
      <c r="A110" s="33" t="s">
        <v>479</v>
      </c>
      <c r="B110" s="20" t="str">
        <f>IF(A110="NEWCOD",IF(ISBLANK(G110),"renseigner le champ 'Nouveau taxon'",G110),VLOOKUP(A110,'Ref Taxo'!A:B,2,FALSE))</f>
        <v>Cratoneuron filicinum</v>
      </c>
      <c r="C110" s="21">
        <f>IF(A110="NEWCOD",IF(ISBLANK(H110),"NoCod",H110),VLOOKUP(A110,'Ref Taxo'!A:D,4,FALSE))</f>
        <v>1233</v>
      </c>
      <c r="D110" s="34">
        <v>0.01</v>
      </c>
      <c r="E110" s="35">
        <v>0.01</v>
      </c>
      <c r="F110" s="35" t="s">
        <v>2290</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0.01</v>
      </c>
      <c r="E111" s="35"/>
      <c r="F111" s="35" t="s">
        <v>2290</v>
      </c>
      <c r="G111" s="79"/>
      <c r="H111" s="80"/>
    </row>
    <row r="112" spans="1:8" ht="15">
      <c r="A112" s="33" t="s">
        <v>775</v>
      </c>
      <c r="B112" s="20" t="str">
        <f>IF(A112="NEWCOD",IF(ISBLANK(G112),"renseigner le champ 'Nouveau taxon'",G112),VLOOKUP(A112,'Ref Taxo'!A:B,2,FALSE))</f>
        <v>Fontinalis squamosa</v>
      </c>
      <c r="C112" s="21">
        <f>IF(A112="NEWCOD",IF(ISBLANK(H112),"NoCod",H112),VLOOKUP(A112,'Ref Taxo'!A:D,4,FALSE))</f>
        <v>1312</v>
      </c>
      <c r="D112" s="34">
        <v>0.01</v>
      </c>
      <c r="E112" s="35"/>
      <c r="F112" s="35" t="s">
        <v>2290</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0.01</v>
      </c>
      <c r="E113" s="35"/>
      <c r="F113" s="35" t="s">
        <v>2290</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0.15</v>
      </c>
      <c r="E114" s="35"/>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v>0.01</v>
      </c>
      <c r="E115" s="35"/>
      <c r="F115" s="35" t="s">
        <v>2290</v>
      </c>
      <c r="G115" s="79"/>
      <c r="H115" s="80"/>
    </row>
    <row r="116" spans="1:8" ht="15">
      <c r="A116" s="33" t="s">
        <v>617</v>
      </c>
      <c r="B116" s="20" t="str">
        <f>IF(A116="NEWCOD",IF(ISBLANK(G116),"renseigner le champ 'Nouveau taxon'",G116),VLOOKUP(A116,'Ref Taxo'!A:B,2,FALSE))</f>
        <v>Eleocharis palustris</v>
      </c>
      <c r="C116" s="21">
        <f>IF(A116="NEWCOD",IF(ISBLANK(H116),"NoCod",H116),VLOOKUP(A116,'Ref Taxo'!A:D,4,FALSE))</f>
        <v>1506</v>
      </c>
      <c r="D116" s="34">
        <v>0.01</v>
      </c>
      <c r="E116" s="35"/>
      <c r="F116" s="35" t="s">
        <v>2290</v>
      </c>
      <c r="G116" s="79"/>
      <c r="H116" s="80"/>
    </row>
    <row r="117" spans="1:8" ht="15">
      <c r="A117" s="33" t="s">
        <v>1366</v>
      </c>
      <c r="B117" s="20" t="str">
        <f>IF(A117="NEWCOD",IF(ISBLANK(G117),"renseigner le champ 'Nouveau taxon'",G117),VLOOKUP(A117,'Ref Taxo'!A:B,2,FALSE))</f>
        <v>Phalaris arundinacea</v>
      </c>
      <c r="C117" s="21">
        <f>IF(A117="NEWCOD",IF(ISBLANK(H117),"NoCod",H117),VLOOKUP(A117,'Ref Taxo'!A:D,4,FALSE))</f>
        <v>1577</v>
      </c>
      <c r="D117" s="34">
        <v>0.05</v>
      </c>
      <c r="E117" s="35"/>
      <c r="F117" s="35" t="s">
        <v>2290</v>
      </c>
      <c r="G117" s="79"/>
      <c r="H117" s="80"/>
    </row>
    <row r="118" spans="1:8" ht="15">
      <c r="A118" s="33" t="s">
        <v>1098</v>
      </c>
      <c r="B118" s="20" t="str">
        <f>IF(A118="NEWCOD",IF(ISBLANK(G118),"renseigner le champ 'Nouveau taxon'",G118),VLOOKUP(A118,'Ref Taxo'!A:B,2,FALSE))</f>
        <v>Lysimachia vulgaris</v>
      </c>
      <c r="C118" s="21">
        <f>IF(A118="NEWCOD",IF(ISBLANK(H118),"NoCod",H118),VLOOKUP(A118,'Ref Taxo'!A:D,4,FALSE))</f>
        <v>1887</v>
      </c>
      <c r="D118" s="34">
        <v>0.05</v>
      </c>
      <c r="E118" s="35">
        <v>0.01</v>
      </c>
      <c r="F118" s="35" t="s">
        <v>2290</v>
      </c>
      <c r="G118" s="79"/>
      <c r="H118" s="80"/>
    </row>
    <row r="119" spans="1:8" ht="15">
      <c r="A119" s="33" t="s">
        <v>338</v>
      </c>
      <c r="B119" s="20" t="str">
        <f>IF(A119="NEWCOD",IF(ISBLANK(G119),"renseigner le champ 'Nouveau taxon'",G119),VLOOKUP(A119,'Ref Taxo'!A:B,2,FALSE))</f>
        <v>Carex</v>
      </c>
      <c r="C119" s="21">
        <f>IF(A119="NEWCOD",IF(ISBLANK(H119),"NoCod",H119),VLOOKUP(A119,'Ref Taxo'!A:D,4,FALSE))</f>
        <v>1466</v>
      </c>
      <c r="D119" s="34">
        <v>0.02</v>
      </c>
      <c r="E119" s="35">
        <v>0.01</v>
      </c>
      <c r="F119" s="35" t="s">
        <v>2290</v>
      </c>
      <c r="G119" s="79"/>
      <c r="H119" s="80"/>
    </row>
    <row r="120" spans="1:8" ht="15">
      <c r="A120" s="33" t="s">
        <v>4455</v>
      </c>
      <c r="B120" s="20" t="str">
        <f>IF(A120="NEWCOD",IF(ISBLANK(G120),"renseigner le champ 'Nouveau taxon'",G120),VLOOKUP(A120,'Ref Taxo'!A:B,2,FALSE))</f>
        <v>Ranunculus penicillatus var. penicillatus</v>
      </c>
      <c r="C120" s="21">
        <f>IF(A120="NEWCOD",IF(ISBLANK(H120),"NoCod",H120),VLOOKUP(A120,'Ref Taxo'!A:D,4,FALSE))</f>
        <v>19976</v>
      </c>
      <c r="D120" s="34">
        <v>0.2</v>
      </c>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2021-01-26T13:44:15Z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