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9120" sheetId="2" r:id="rId2"/>
    <sheet name="Mises à jour" sheetId="3" r:id="rId3"/>
  </sheets>
  <definedNames/>
  <calcPr calcId="145621"/>
</workbook>
</file>

<file path=xl/sharedStrings.xml><?xml version="1.0" encoding="utf-8"?>
<sst xmlns="http://schemas.openxmlformats.org/spreadsheetml/2006/main" count="6483" uniqueCount="5304">
  <si>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</si>
  <si>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</si>
  <si>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</si>
  <si>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</si>
  <si>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</si>
  <si>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</si>
  <si>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</si>
  <si>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</si>
  <si>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</si>
  <si>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</si>
  <si>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</si>
  <si>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</si>
  <si>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</si>
  <si>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</si>
  <si>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</si>
  <si>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</si>
  <si>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</si>
  <si>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</si>
  <si>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</si>
  <si>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</si>
  <si>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</si>
  <si>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</si>
  <si>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</si>
  <si>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</si>
  <si>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</si>
  <si>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</si>
  <si>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</si>
  <si>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</si>
  <si>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</si>
  <si>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</si>
  <si>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</si>
  <si>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</si>
  <si>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</si>
  <si>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</si>
  <si>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</si>
  <si>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</si>
  <si>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</si>
  <si>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</si>
  <si>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</si>
  <si>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</si>
  <si>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</si>
  <si>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</si>
  <si>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</si>
  <si>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</si>
  <si>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</si>
  <si>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</si>
  <si>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</si>
  <si>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</si>
  <si>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</si>
  <si>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</si>
  <si>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</si>
  <si>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</si>
  <si>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</si>
  <si>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</si>
  <si>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</si>
  <si>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</si>
  <si>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</si>
  <si>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</si>
  <si>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</si>
  <si>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</si>
  <si>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</si>
  <si>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</si>
  <si>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</si>
  <si>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</si>
  <si>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</si>
  <si>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</si>
  <si>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</si>
  <si>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</si>
  <si>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</si>
  <si>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</si>
  <si>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</si>
  <si>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</si>
  <si>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</si>
  <si>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</si>
  <si>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</si>
  <si>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</si>
  <si>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</si>
  <si>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</si>
  <si>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</si>
  <si>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</si>
  <si>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</si>
  <si>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</si>
  <si>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</si>
  <si>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</si>
  <si>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</si>
  <si>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</si>
  <si>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</si>
  <si>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</si>
  <si>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</si>
  <si>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</si>
  <si>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</si>
  <si>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</si>
  <si>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</si>
  <si>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</si>
  <si>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</si>
  <si>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</si>
  <si>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</si>
  <si>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</si>
  <si>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</si>
  <si>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</si>
  <si>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</si>
  <si>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</si>
  <si>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</si>
  <si>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</si>
  <si>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</si>
  <si>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</si>
  <si>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</si>
  <si>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</si>
  <si>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</si>
  <si>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</si>
  <si>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</si>
  <si>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</si>
  <si>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</si>
  <si>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</si>
  <si>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</si>
  <si>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</si>
  <si>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</si>
  <si>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</si>
  <si>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</si>
  <si>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</si>
  <si>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</si>
  <si>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</si>
  <si>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</si>
  <si>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</si>
  <si>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</si>
  <si>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</si>
  <si>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</si>
  <si>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</si>
  <si>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</si>
  <si>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</si>
  <si>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</si>
  <si>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</si>
  <si>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</si>
  <si>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</si>
  <si>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</si>
  <si>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</si>
  <si>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</si>
  <si>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</si>
  <si>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</si>
  <si>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</si>
  <si>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</si>
  <si>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</si>
  <si>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</si>
  <si>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</si>
  <si>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</si>
  <si>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</si>
  <si>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</si>
  <si>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</si>
  <si>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</si>
  <si>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</si>
  <si>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</si>
  <si>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</si>
  <si>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</si>
  <si>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</si>
  <si>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</si>
  <si>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</si>
  <si>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</si>
  <si>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</si>
  <si>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</si>
  <si>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</si>
  <si>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</si>
  <si>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</si>
  <si>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</si>
  <si>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</si>
  <si>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</si>
  <si>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</si>
  <si>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</si>
  <si>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</si>
  <si>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</si>
  <si>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</si>
  <si>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</si>
  <si>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</si>
  <si>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</si>
  <si>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</si>
  <si>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</si>
  <si>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</si>
  <si>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</si>
  <si>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</si>
  <si>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</si>
  <si>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</si>
  <si>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</si>
  <si>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</si>
  <si>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</si>
  <si>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</si>
  <si>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</si>
  <si>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</si>
  <si>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</si>
  <si>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</si>
  <si>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</si>
  <si>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</si>
  <si>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</si>
  <si>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</si>
  <si>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</si>
  <si>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</si>
  <si>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</si>
  <si>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</si>
  <si>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</si>
  <si>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</si>
  <si>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</si>
  <si>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</si>
  <si>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</si>
  <si>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</si>
  <si>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</si>
  <si>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</si>
  <si>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</si>
  <si>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</si>
  <si>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</si>
  <si>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</si>
  <si>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</si>
  <si>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</si>
  <si>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</si>
  <si>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</si>
  <si>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</si>
  <si>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</si>
  <si>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</si>
  <si>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</si>
  <si>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</si>
  <si>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</si>
  <si>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</si>
  <si>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</si>
  <si>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</si>
  <si>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</si>
  <si>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</si>
  <si>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</si>
  <si>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</si>
  <si>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</si>
  <si>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</si>
  <si>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</si>
  <si>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</si>
  <si>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</si>
  <si>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</si>
  <si>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</si>
  <si>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</si>
  <si>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</si>
  <si>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</si>
  <si>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</si>
  <si>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</si>
  <si>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</si>
  <si>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</si>
  <si>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</si>
  <si>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</si>
  <si>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</si>
  <si>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</si>
  <si>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</si>
  <si>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</si>
  <si>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</si>
  <si>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</si>
  <si>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</si>
  <si>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</si>
  <si>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</si>
  <si>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</si>
  <si>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</si>
  <si>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</si>
  <si>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</si>
  <si>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</si>
  <si>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</si>
  <si>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</si>
  <si>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</si>
  <si>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</si>
  <si>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</si>
  <si>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</si>
  <si>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</si>
  <si>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</si>
  <si>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</si>
  <si>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</si>
  <si>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</si>
  <si>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</si>
  <si>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</si>
  <si>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</si>
  <si>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</si>
  <si>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</si>
  <si>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</si>
  <si>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</si>
  <si>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</si>
  <si>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</si>
  <si>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</si>
  <si>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</si>
  <si>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</si>
  <si>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</si>
  <si>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</si>
  <si>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</si>
  <si>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</si>
  <si>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</si>
  <si>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</si>
  <si>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</si>
  <si>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</si>
  <si>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</si>
  <si>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</si>
  <si>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</si>
  <si>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</si>
  <si>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</si>
  <si>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</si>
  <si>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</si>
  <si>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</si>
  <si>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</si>
  <si>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</si>
  <si>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</si>
  <si>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</si>
  <si>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</si>
  <si>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</si>
  <si>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</si>
  <si>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</si>
  <si>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</si>
  <si>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</si>
  <si>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</si>
  <si>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</si>
  <si>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</si>
  <si>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</si>
  <si>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</si>
  <si>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</si>
  <si>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</si>
  <si>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</si>
  <si>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</si>
  <si>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</si>
  <si>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</si>
  <si>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</si>
  <si>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</si>
  <si>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</si>
  <si>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</si>
  <si>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</si>
  <si>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</si>
  <si>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</si>
  <si>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</si>
  <si>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</si>
  <si>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</si>
  <si>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</si>
  <si>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</si>
  <si>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</si>
  <si>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</si>
  <si>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</si>
  <si>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</si>
  <si>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</si>
  <si>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</si>
  <si>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</si>
  <si>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</si>
  <si>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</si>
  <si>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</si>
  <si>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</si>
  <si>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</si>
  <si>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</si>
  <si>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</si>
  <si>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</si>
  <si>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</si>
  <si>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</si>
  <si>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</si>
  <si>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</si>
  <si>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</si>
  <si>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</si>
  <si>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</si>
  <si>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</si>
  <si>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</si>
  <si>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</si>
  <si>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</si>
  <si>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</si>
  <si>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</si>
  <si>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</si>
  <si>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</si>
  <si>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</si>
  <si>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</si>
  <si>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</si>
  <si>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</si>
  <si>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</si>
  <si>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</si>
  <si>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</si>
  <si>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</si>
  <si>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</si>
  <si>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</si>
  <si>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</si>
  <si>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</si>
  <si>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</si>
  <si>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</si>
  <si>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</si>
  <si>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</si>
  <si>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</si>
  <si>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</si>
  <si>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</si>
  <si>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</si>
  <si>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</si>
  <si>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</si>
  <si>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</si>
  <si>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</si>
  <si>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</si>
  <si>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</si>
  <si>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</si>
  <si>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</si>
  <si>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</si>
  <si>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</si>
  <si>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</si>
  <si>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</si>
  <si>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</si>
  <si>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</si>
  <si>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</si>
  <si>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</si>
  <si>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</si>
  <si>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</si>
  <si>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</si>
  <si>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</si>
  <si>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</si>
  <si>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</si>
  <si>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</si>
  <si>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</si>
  <si>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</si>
  <si>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</si>
  <si>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</si>
  <si>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</si>
  <si>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</si>
  <si>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</si>
  <si>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</si>
  <si>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</si>
  <si>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</si>
  <si>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</si>
  <si>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</si>
  <si>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</si>
  <si>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</si>
  <si>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</si>
  <si>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</si>
  <si>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</si>
  <si>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</si>
  <si>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</si>
  <si>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</si>
  <si>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</si>
  <si>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</si>
  <si>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</si>
  <si>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</si>
  <si>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</si>
  <si>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</si>
  <si>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</si>
  <si>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</si>
  <si>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</si>
  <si>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</si>
  <si>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</si>
  <si>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</si>
  <si>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</si>
  <si>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</si>
  <si>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</si>
  <si>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</si>
  <si>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</si>
  <si>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</si>
  <si>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</si>
  <si>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</si>
  <si>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</si>
  <si>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</si>
  <si>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</si>
  <si>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</si>
  <si>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</si>
  <si>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</si>
  <si>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</si>
  <si>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</si>
  <si>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</si>
  <si>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</si>
  <si>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</si>
  <si>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</si>
  <si>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</si>
  <si>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</si>
  <si>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</si>
  <si>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</si>
  <si>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</si>
  <si>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</si>
  <si>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</si>
  <si>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</si>
  <si>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</si>
  <si>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</si>
  <si>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</si>
  <si>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</si>
  <si>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</si>
  <si>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</si>
  <si>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</si>
  <si>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</si>
  <si>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</si>
  <si>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</si>
  <si>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</si>
  <si>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</si>
  <si>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</si>
  <si>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</si>
  <si>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</si>
  <si>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</si>
  <si>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</si>
  <si>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</si>
  <si>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</si>
  <si>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</si>
  <si>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</si>
  <si>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</si>
  <si>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</si>
  <si>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</si>
  <si>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</si>
  <si>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</si>
  <si>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</si>
  <si>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</si>
  <si>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</si>
  <si>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</si>
  <si>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</si>
  <si>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</si>
  <si>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</si>
  <si>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</si>
  <si>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</si>
  <si>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</si>
  <si>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</si>
  <si>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</si>
  <si>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</si>
  <si>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</si>
  <si>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</si>
  <si>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</si>
  <si>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</si>
  <si>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</si>
  <si>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</si>
  <si>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</si>
  <si>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</si>
  <si>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</si>
  <si>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</si>
  <si>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</si>
  <si>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</si>
  <si>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</si>
  <si>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</si>
  <si>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</si>
  <si>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</si>
  <si>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</si>
  <si>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</si>
  <si>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</si>
  <si>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</si>
  <si>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</si>
  <si>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</si>
  <si>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</si>
  <si>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</si>
  <si>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</si>
  <si>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</si>
  <si>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</si>
  <si>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</si>
  <si>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</si>
  <si>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</si>
  <si>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</si>
  <si>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</si>
  <si>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</si>
  <si>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</si>
  <si>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</si>
  <si>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</si>
  <si>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</si>
  <si>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</si>
  <si>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</si>
  <si>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</si>
  <si>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</si>
  <si>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</si>
  <si>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</si>
  <si>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</si>
  <si>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</si>
  <si>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</si>
  <si>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</si>
  <si>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</si>
  <si>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</si>
  <si>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</si>
  <si>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</si>
  <si>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</si>
  <si>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</si>
  <si>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</si>
  <si>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</si>
  <si>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</si>
  <si>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</si>
  <si>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</si>
  <si>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</si>
  <si>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</si>
  <si>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</si>
  <si>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</si>
  <si>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</si>
  <si>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</si>
  <si>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</si>
  <si>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</si>
  <si>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</si>
  <si>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</si>
  <si>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</si>
  <si>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</si>
  <si>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</si>
  <si>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</si>
  <si>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</si>
  <si>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</si>
  <si>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</si>
  <si>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</si>
  <si>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</si>
  <si>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</si>
  <si>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</si>
  <si>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</si>
  <si>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</si>
  <si>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</si>
  <si>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</si>
  <si>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</si>
  <si>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</si>
  <si>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</si>
  <si>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</si>
  <si>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</si>
  <si>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</si>
  <si>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</si>
  <si>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</si>
  <si>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</si>
  <si>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</si>
  <si>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</si>
  <si>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</si>
  <si>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</si>
  <si>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</si>
  <si>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</si>
  <si>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</si>
  <si>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</si>
  <si>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</si>
  <si>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</si>
  <si>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</si>
  <si>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</si>
  <si>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</si>
  <si>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</si>
  <si>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</si>
  <si>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</si>
  <si>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</si>
  <si>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</si>
  <si>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</si>
  <si>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</si>
  <si>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</si>
  <si>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</si>
  <si>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</si>
  <si>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</si>
  <si>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</si>
  <si>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</si>
  <si>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</si>
  <si>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</si>
  <si>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</si>
  <si>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</si>
  <si>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</si>
  <si>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</si>
  <si>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</si>
  <si>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</si>
  <si>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</si>
  <si>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</si>
  <si>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</si>
  <si>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</si>
  <si>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</si>
  <si>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</si>
  <si>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</si>
  <si>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</si>
  <si>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</si>
  <si>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</si>
  <si>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</si>
  <si>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</si>
  <si>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</si>
  <si>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</si>
  <si>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</si>
  <si>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</si>
  <si>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</si>
  <si>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</si>
  <si>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</si>
  <si>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</si>
  <si>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</si>
  <si>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</si>
  <si>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</si>
  <si>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</si>
  <si>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</si>
  <si>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</si>
  <si>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</si>
  <si>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</si>
  <si>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</si>
  <si>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</si>
  <si>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</si>
  <si>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</si>
  <si>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</si>
  <si>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</si>
  <si>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</si>
  <si>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</si>
  <si>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</si>
  <si>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</si>
  <si>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</si>
  <si>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</si>
  <si>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</si>
  <si>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</si>
  <si>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</si>
  <si>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</si>
  <si>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</si>
  <si>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</si>
  <si>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</si>
  <si>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</si>
  <si>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</si>
  <si>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</si>
  <si>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</si>
  <si>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</si>
  <si>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</si>
  <si>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</si>
  <si>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</si>
  <si>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</si>
  <si>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</si>
  <si>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</si>
  <si>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</si>
  <si>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</si>
  <si>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</si>
  <si>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</si>
  <si>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</si>
  <si>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</si>
  <si>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</si>
  <si>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</si>
  <si>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</si>
  <si>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</si>
  <si>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</si>
  <si>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</si>
  <si>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</si>
  <si>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</si>
  <si>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</si>
  <si>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</si>
  <si>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</si>
  <si>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</si>
  <si>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</si>
  <si>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</si>
  <si>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</si>
  <si>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</si>
  <si>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</si>
  <si>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</si>
  <si>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</si>
  <si>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</si>
  <si>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</si>
  <si>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</si>
  <si>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</si>
  <si>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</si>
  <si>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</si>
  <si>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</si>
  <si>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</si>
  <si>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</si>
  <si>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</si>
  <si>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</si>
  <si>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</si>
  <si>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</si>
  <si>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</si>
  <si>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</si>
  <si>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</si>
  <si>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</si>
  <si>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</si>
  <si>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</si>
  <si>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</si>
  <si>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</si>
  <si>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</si>
  <si>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</si>
  <si>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</si>
  <si>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</si>
  <si>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</si>
  <si>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</si>
  <si>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</si>
  <si>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</si>
  <si>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</si>
  <si>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</si>
  <si>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</si>
  <si>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</si>
  <si>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</si>
  <si>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</si>
  <si>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</si>
  <si>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</si>
  <si>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</si>
  <si>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</si>
  <si>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</si>
  <si>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</si>
  <si>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</si>
  <si>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</si>
  <si>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</si>
  <si>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</si>
  <si>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</si>
  <si>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</si>
  <si>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</si>
  <si>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</si>
  <si>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</si>
  <si>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</si>
  <si>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</si>
  <si>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</si>
  <si>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</si>
  <si>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</si>
  <si>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</si>
  <si>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</si>
  <si>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</si>
  <si>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</si>
  <si>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</si>
  <si>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</si>
  <si>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</si>
  <si>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</si>
  <si>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</si>
  <si>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</si>
  <si>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</si>
  <si>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</si>
  <si>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</si>
  <si>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</si>
  <si>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</si>
  <si>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</si>
  <si>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</si>
  <si>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</si>
  <si>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</si>
  <si>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</si>
  <si>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</si>
  <si>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</si>
  <si>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</si>
  <si>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</si>
  <si>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</si>
  <si>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</si>
  <si>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</si>
  <si>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</si>
  <si>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</si>
  <si>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</si>
  <si>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</si>
  <si>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</si>
  <si>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</si>
  <si>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</si>
  <si>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</si>
  <si>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</si>
  <si>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</si>
  <si>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</si>
  <si>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</si>
  <si>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</si>
  <si>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</si>
  <si>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</si>
  <si>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</si>
  <si>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</si>
  <si>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</si>
  <si>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</si>
  <si>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</si>
  <si>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</si>
  <si>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</si>
  <si>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</si>
  <si>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</si>
  <si>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</si>
  <si>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</si>
  <si>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</si>
  <si>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</si>
  <si>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</si>
  <si>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</si>
  <si>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</si>
  <si>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</si>
  <si>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</si>
  <si>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</si>
  <si>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</si>
  <si>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</si>
  <si>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</si>
  <si>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</si>
  <si>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</si>
  <si>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</si>
  <si>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</si>
  <si>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</si>
  <si>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</si>
  <si>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</si>
  <si>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</si>
  <si>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</si>
  <si>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</si>
  <si>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</si>
  <si>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</si>
  <si>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</si>
  <si>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</si>
  <si>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</si>
  <si>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</si>
  <si>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</si>
  <si>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</si>
  <si>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</si>
  <si>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</si>
  <si>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</si>
  <si>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</si>
  <si>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</si>
  <si>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</si>
  <si>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</si>
  <si>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</si>
  <si>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</si>
  <si>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</si>
  <si>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</si>
  <si>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</si>
  <si>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</si>
  <si>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</si>
  <si>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</si>
  <si>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</si>
  <si>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</si>
  <si>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</si>
  <si>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</si>
  <si>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</si>
  <si>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</si>
  <si>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</si>
  <si>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</si>
  <si>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</si>
  <si>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</si>
  <si>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</si>
  <si>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</si>
  <si>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</si>
  <si>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</si>
  <si>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</si>
  <si>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</si>
  <si>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</si>
  <si>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</si>
  <si>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</si>
  <si>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</si>
  <si>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</si>
  <si>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</si>
  <si>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</si>
  <si>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</si>
  <si>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</si>
  <si>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</si>
  <si>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</si>
  <si>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</si>
  <si>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</si>
  <si>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</si>
  <si>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</si>
  <si>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</si>
  <si>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</si>
  <si>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</si>
  <si>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</si>
  <si>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</si>
  <si>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</si>
  <si>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</si>
  <si>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</si>
  <si>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</si>
  <si>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</si>
  <si>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</si>
  <si>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</si>
  <si>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</si>
  <si>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</si>
  <si>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</si>
  <si>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</si>
  <si>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</si>
  <si>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</si>
  <si>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</si>
  <si>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</si>
  <si>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</si>
  <si>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</si>
  <si>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</si>
  <si>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</si>
  <si>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</si>
  <si>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</si>
  <si>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</si>
  <si>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</si>
  <si>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</si>
  <si>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</si>
  <si>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</si>
  <si>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</si>
  <si>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</si>
  <si>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</si>
  <si>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</si>
  <si>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</si>
  <si>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</si>
  <si>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</si>
  <si>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</si>
  <si>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</si>
  <si>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</si>
  <si>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</si>
  <si>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</si>
  <si>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</si>
  <si>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</si>
  <si>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</si>
  <si>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</si>
  <si>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</si>
  <si>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</si>
  <si>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</si>
  <si>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</si>
  <si>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</si>
  <si>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</si>
  <si>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</si>
  <si>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</si>
  <si>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</si>
  <si>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</si>
  <si>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</si>
  <si>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</si>
  <si>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</si>
  <si>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</si>
  <si>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</si>
  <si>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</si>
  <si>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</si>
  <si>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</si>
  <si>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</si>
  <si>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</si>
  <si>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</si>
  <si>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</si>
  <si>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</si>
  <si>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</si>
  <si>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</si>
  <si>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</si>
  <si>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</si>
  <si>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</si>
  <si>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</si>
  <si>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</si>
  <si>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</si>
  <si>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</si>
  <si>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</si>
  <si>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</si>
  <si>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</si>
  <si>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</si>
  <si>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</si>
  <si>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</si>
  <si>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</si>
  <si>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</si>
  <si>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</si>
  <si>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</si>
  <si>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</si>
  <si>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</si>
  <si>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</si>
  <si>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</si>
  <si>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</si>
  <si>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</si>
  <si>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</si>
  <si>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</si>
  <si>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</si>
  <si>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</si>
  <si>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</si>
  <si>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</si>
  <si>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</si>
  <si>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</si>
  <si>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</si>
  <si>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</si>
  <si>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</si>
  <si>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</si>
  <si>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</si>
  <si>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</si>
  <si>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</si>
  <si>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</si>
  <si>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</si>
  <si>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</si>
  <si>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</si>
  <si>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</si>
  <si>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</si>
  <si>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</si>
  <si>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</si>
  <si>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</si>
  <si>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</si>
  <si>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</si>
  <si>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</si>
  <si>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</si>
  <si>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</si>
  <si>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</si>
  <si>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</si>
  <si>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</si>
  <si>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</si>
  <si>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</si>
  <si>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</si>
  <si>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</si>
  <si>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</si>
  <si>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</si>
  <si>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</si>
  <si>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</si>
  <si>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</si>
  <si>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</si>
  <si>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</si>
  <si>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</si>
  <si>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</si>
  <si>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</si>
  <si>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</si>
  <si>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</si>
  <si>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</si>
  <si>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</si>
  <si>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</si>
  <si>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</si>
  <si>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</si>
  <si>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</si>
  <si>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</si>
  <si>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</si>
  <si>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</si>
  <si>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</si>
  <si>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</si>
  <si>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</si>
  <si>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</si>
  <si>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</si>
  <si>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</si>
  <si>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</si>
  <si>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</si>
  <si>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</si>
  <si>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</si>
  <si>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</si>
  <si>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</si>
  <si>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</si>
  <si>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</si>
  <si>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</si>
  <si>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</si>
  <si>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</si>
  <si>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</si>
  <si>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</si>
  <si>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</si>
  <si>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</si>
  <si>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</si>
  <si>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</si>
  <si>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</si>
  <si>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</si>
  <si>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</si>
  <si>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</si>
  <si>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</si>
  <si>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</si>
  <si>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</si>
  <si>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</si>
  <si>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</si>
  <si>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</si>
  <si>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</si>
  <si>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</si>
  <si>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</si>
  <si>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</si>
  <si>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</si>
  <si>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</si>
  <si>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</si>
  <si>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</si>
  <si>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</si>
  <si>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</si>
  <si>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</si>
  <si>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</si>
  <si>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</si>
  <si>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</si>
  <si>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</si>
  <si>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</si>
  <si>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</si>
  <si>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</si>
  <si>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</si>
  <si>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</si>
  <si>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</si>
  <si>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</si>
  <si>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</si>
  <si>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</si>
  <si>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</si>
  <si>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</si>
  <si>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</si>
  <si>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</si>
  <si>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</si>
  <si>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</si>
  <si>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</si>
  <si>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</si>
  <si>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</si>
  <si>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</si>
  <si>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</si>
  <si>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</si>
  <si>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</si>
  <si>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</si>
  <si>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</si>
  <si>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</si>
  <si>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</si>
  <si>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</si>
  <si>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</si>
  <si>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</si>
  <si>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</si>
  <si>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</si>
  <si>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</si>
  <si>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</si>
  <si>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</si>
  <si>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</si>
  <si>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</si>
  <si>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</si>
  <si>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</si>
  <si>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</si>
  <si>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</si>
  <si>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</si>
  <si>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</si>
  <si>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</si>
  <si>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</si>
  <si>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</si>
  <si>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</si>
  <si>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</si>
  <si>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</si>
  <si>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</si>
  <si>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</si>
  <si>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</si>
  <si>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</si>
  <si>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</si>
  <si>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</si>
  <si>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</si>
  <si>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</si>
  <si>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</si>
  <si>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</si>
  <si>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</si>
  <si>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</si>
  <si>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</si>
  <si>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</si>
  <si>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</si>
  <si>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</si>
  <si>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</si>
  <si>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</si>
  <si>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</si>
  <si>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</si>
  <si>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</si>
  <si>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</si>
  <si>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</si>
  <si>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</si>
  <si>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</si>
  <si>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</si>
  <si>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</si>
  <si>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</si>
  <si>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</si>
  <si>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</si>
  <si>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</si>
  <si>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</si>
  <si>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</si>
  <si>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</si>
  <si>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</si>
  <si>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</si>
  <si>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</si>
  <si>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</si>
  <si>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</si>
  <si>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</si>
  <si>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</si>
  <si>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</si>
  <si>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</si>
  <si>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</si>
  <si>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</si>
  <si>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</si>
  <si>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</si>
  <si>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</si>
  <si>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</si>
  <si>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</si>
  <si>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</si>
  <si>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</si>
  <si>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</si>
  <si>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</si>
  <si>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</si>
  <si>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</si>
  <si>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</si>
  <si>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</si>
  <si>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</si>
  <si>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</si>
  <si>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</si>
  <si>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</si>
  <si>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</si>
  <si>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</si>
  <si>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</si>
  <si>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</si>
  <si>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</si>
  <si>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</si>
  <si>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</si>
  <si>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</si>
  <si>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</si>
  <si>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</si>
  <si>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</si>
  <si>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</si>
  <si>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</si>
  <si>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</si>
  <si>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</si>
  <si>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</si>
  <si>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</si>
  <si>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</si>
  <si>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</si>
  <si>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</si>
  <si>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</si>
  <si>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</si>
  <si>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</si>
  <si>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</si>
  <si>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</si>
  <si>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</si>
  <si>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</si>
  <si>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</si>
  <si>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</si>
  <si>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</si>
  <si>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</si>
  <si>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</si>
  <si>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</si>
  <si>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</si>
  <si>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</si>
  <si>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</si>
  <si>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</si>
  <si>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</si>
  <si>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</si>
  <si>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</si>
  <si>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</si>
  <si>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</si>
  <si>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</si>
  <si>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</si>
  <si>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</si>
  <si>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</si>
  <si>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</si>
  <si>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</si>
  <si>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</si>
  <si>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</si>
  <si>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</si>
  <si>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</si>
  <si>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</si>
  <si>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</si>
  <si>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</si>
  <si>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</si>
  <si>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</si>
  <si>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</si>
  <si>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</si>
  <si>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</si>
  <si>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</si>
  <si>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</si>
  <si>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</si>
  <si>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</si>
  <si>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</si>
  <si>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</si>
  <si>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</si>
  <si>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</si>
  <si>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</si>
  <si>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</si>
  <si>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</si>
  <si>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</si>
  <si>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</si>
  <si>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</si>
  <si>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</si>
  <si>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</si>
  <si>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</si>
  <si>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</si>
  <si>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</si>
  <si>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</si>
  <si>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</si>
  <si>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</si>
  <si>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</si>
  <si>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</si>
  <si>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</si>
  <si>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</si>
  <si>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</si>
  <si>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</si>
  <si>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</si>
  <si>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</si>
  <si>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</si>
  <si>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</si>
  <si>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</si>
  <si>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</si>
  <si>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</si>
  <si>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</si>
  <si>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</si>
  <si>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</si>
  <si>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</si>
  <si>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</si>
  <si>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</si>
  <si>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</si>
  <si>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</si>
  <si>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</si>
  <si>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</si>
  <si>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</si>
  <si>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</si>
  <si>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</si>
  <si>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</si>
  <si>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</si>
  <si>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</si>
  <si>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</si>
  <si>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</si>
  <si>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</si>
  <si>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</si>
  <si>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</si>
  <si>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</si>
  <si>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</si>
  <si>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</si>
  <si>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</si>
  <si>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</si>
  <si>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</si>
  <si>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</si>
  <si>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</si>
  <si>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</si>
  <si>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</si>
  <si>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</si>
  <si>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</si>
  <si>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</si>
  <si>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</si>
  <si>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</si>
  <si>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</si>
  <si>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</si>
  <si>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</si>
  <si>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</si>
  <si>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</si>
  <si>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</si>
  <si>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</si>
  <si>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</si>
  <si>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</si>
  <si>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</si>
  <si>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</si>
  <si>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</si>
  <si>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</si>
  <si>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</si>
  <si>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</si>
  <si>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</si>
  <si>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</si>
  <si>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</si>
  <si>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</si>
  <si>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</si>
  <si>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</si>
  <si>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</si>
  <si>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</si>
  <si>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</si>
  <si>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</si>
  <si>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</si>
  <si>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</si>
  <si>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</si>
  <si>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</si>
  <si>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</si>
  <si>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</si>
  <si>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</si>
  <si>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</si>
  <si>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</si>
  <si>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</si>
  <si>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</si>
  <si>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</si>
  <si>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</si>
  <si>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</si>
  <si>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</si>
  <si>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</si>
  <si>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</si>
  <si>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</si>
  <si>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</si>
  <si>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</si>
  <si>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</si>
  <si>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</si>
  <si>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</si>
  <si>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</si>
  <si>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</si>
  <si>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</si>
  <si>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</si>
  <si>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</si>
  <si>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</si>
  <si>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</si>
  <si>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</si>
  <si>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</si>
  <si>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</si>
  <si>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</si>
  <si>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</si>
  <si>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</si>
  <si>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</si>
  <si>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</si>
  <si>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</si>
  <si>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</si>
  <si>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</si>
  <si>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</si>
  <si>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</si>
  <si>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</si>
  <si>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</si>
  <si>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</si>
  <si>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</si>
  <si>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</si>
  <si>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</si>
  <si>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</si>
  <si>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</si>
  <si>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</si>
  <si>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</si>
  <si>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</si>
  <si>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</si>
  <si>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</si>
  <si>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</si>
  <si>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</si>
  <si>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</si>
  <si>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</si>
  <si>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</si>
  <si>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</si>
  <si>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</si>
  <si>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</si>
  <si>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</si>
  <si>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</si>
  <si>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</si>
  <si>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</si>
  <si>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</si>
  <si>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</si>
  <si>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</si>
  <si>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</si>
  <si>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</si>
  <si>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</si>
  <si>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</si>
  <si>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</si>
  <si>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</si>
  <si>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</si>
  <si>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</si>
  <si>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</si>
  <si>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</si>
  <si>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</si>
  <si>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</si>
  <si>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</si>
  <si>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</si>
  <si>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</si>
  <si>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</si>
  <si>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</si>
  <si>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</si>
  <si>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</si>
  <si>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</si>
  <si>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</si>
  <si>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</si>
  <si>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</si>
  <si>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</si>
  <si>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</si>
  <si>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</si>
  <si>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</si>
  <si>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</si>
  <si>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</si>
  <si>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</si>
  <si>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</si>
  <si>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</si>
  <si>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</si>
  <si>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</si>
  <si>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</si>
  <si>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</si>
  <si>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</si>
  <si>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</si>
  <si>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</si>
  <si>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</si>
  <si>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</si>
  <si>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</si>
  <si>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</si>
  <si>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</si>
  <si>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</si>
  <si>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</si>
  <si>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</si>
  <si>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</si>
  <si>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</si>
  <si>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</si>
  <si>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</si>
  <si>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</si>
  <si>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</si>
  <si>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</si>
  <si>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</si>
  <si>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</si>
  <si>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</si>
  <si>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</si>
  <si>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</si>
  <si>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</si>
  <si>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</si>
  <si>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</si>
  <si>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</si>
  <si>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</si>
  <si>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</si>
  <si>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</si>
  <si>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</si>
  <si>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</si>
  <si>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</si>
  <si>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</si>
  <si>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</si>
  <si>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</si>
  <si>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</si>
  <si>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</si>
  <si>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</si>
  <si>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</si>
  <si>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</si>
  <si>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</si>
  <si>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</si>
  <si>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</si>
  <si>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</si>
  <si>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</si>
  <si>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</si>
  <si>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</si>
  <si>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</si>
  <si>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</si>
  <si>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</si>
  <si>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</si>
  <si>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</si>
  <si>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</si>
  <si>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</si>
  <si>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</si>
  <si>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</si>
  <si>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</si>
  <si>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</si>
  <si>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</si>
  <si>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</si>
  <si>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</si>
  <si>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</si>
  <si>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</si>
  <si>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</si>
  <si>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</si>
  <si>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</si>
  <si>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</si>
  <si>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</si>
  <si>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</si>
  <si>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</si>
  <si>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</si>
  <si>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</si>
  <si>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</si>
  <si>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</si>
  <si>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</si>
  <si>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</si>
  <si>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</si>
  <si>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</si>
  <si>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</si>
  <si>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</si>
  <si>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</si>
  <si>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</si>
  <si>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</si>
  <si>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</si>
  <si>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</si>
  <si>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</si>
  <si>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</si>
  <si>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</si>
  <si>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</si>
  <si>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</si>
  <si>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</si>
  <si>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</si>
  <si>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</si>
  <si>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</si>
  <si>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</si>
  <si>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</si>
  <si>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</si>
  <si>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</si>
  <si>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</si>
  <si>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</si>
  <si>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</si>
  <si>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</si>
  <si>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</si>
  <si>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</si>
  <si>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</si>
  <si>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</si>
  <si>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</si>
  <si>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</si>
  <si>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</si>
  <si>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</si>
  <si>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</si>
  <si>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</si>
  <si>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</si>
  <si>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</si>
  <si>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</si>
  <si>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</si>
  <si>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</si>
  <si>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</si>
  <si>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</si>
  <si>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</si>
  <si>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</si>
  <si>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</si>
  <si>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</si>
  <si>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</si>
  <si>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</si>
  <si>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</si>
  <si>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</si>
  <si>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</si>
  <si>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</si>
  <si>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</si>
  <si>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</si>
  <si>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</si>
  <si>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</si>
  <si>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</si>
  <si>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</si>
  <si>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</si>
  <si>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</si>
  <si>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</si>
  <si>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</si>
  <si>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</si>
  <si>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</si>
  <si>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</si>
  <si>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</si>
  <si>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</si>
  <si>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</si>
  <si>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</si>
  <si>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</si>
  <si>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</si>
  <si>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</si>
  <si>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</si>
  <si>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</si>
  <si>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</si>
  <si>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</si>
  <si>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</si>
  <si>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</si>
  <si>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</si>
  <si>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</si>
  <si>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</si>
  <si>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</si>
  <si>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</si>
  <si>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</si>
  <si>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</si>
  <si>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</si>
  <si>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</si>
  <si>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</si>
  <si>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</si>
  <si>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</si>
  <si>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</si>
  <si>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</si>
  <si>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</si>
  <si>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</si>
  <si>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</si>
  <si>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</si>
  <si>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</si>
  <si>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</si>
  <si>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</si>
  <si>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</si>
  <si>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</si>
  <si>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</si>
  <si>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</si>
  <si>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</si>
  <si>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</si>
  <si>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</si>
  <si>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</si>
  <si>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</si>
  <si>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</si>
  <si>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</si>
  <si>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</si>
  <si>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</si>
  <si>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</si>
  <si>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</si>
  <si>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</si>
  <si>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</si>
  <si>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</si>
  <si>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</si>
  <si>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</si>
  <si>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</si>
  <si>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</si>
  <si>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</si>
  <si>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</si>
  <si>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</si>
  <si>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</si>
  <si>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</si>
  <si>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</si>
  <si>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</si>
  <si>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</si>
  <si>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</si>
  <si>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</si>
  <si>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</si>
  <si>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</si>
  <si>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</si>
  <si>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</si>
  <si>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</si>
  <si>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</si>
  <si>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</si>
  <si>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</si>
  <si>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</si>
  <si>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</si>
  <si>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</si>
  <si>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</si>
  <si>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</si>
  <si>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</si>
  <si>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</si>
  <si>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</si>
  <si>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</si>
  <si>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</si>
  <si>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</si>
  <si>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</si>
  <si>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</si>
  <si>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</si>
  <si>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</si>
  <si>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</si>
  <si>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</si>
  <si>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</si>
  <si>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</si>
  <si>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</si>
  <si>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</si>
  <si>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</si>
  <si>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</si>
  <si>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</si>
  <si>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</si>
  <si>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</si>
  <si>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</si>
  <si>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</si>
  <si>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</si>
  <si>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</si>
  <si>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</si>
  <si>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</si>
  <si>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</si>
  <si>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</si>
  <si>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</si>
  <si>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</si>
  <si>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</si>
  <si>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</si>
  <si>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</si>
  <si>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</si>
  <si>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</si>
  <si>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</si>
  <si>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</si>
  <si>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</si>
  <si>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</si>
  <si>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</si>
  <si>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</si>
  <si>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</si>
  <si>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</si>
  <si>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</si>
  <si>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</si>
  <si>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</si>
  <si>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</si>
  <si>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</si>
  <si>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</si>
  <si>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</si>
  <si>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</si>
  <si>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</si>
  <si>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</si>
  <si>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</si>
  <si>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</si>
  <si>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</si>
  <si>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</si>
  <si>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</si>
  <si>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</si>
  <si>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</si>
  <si>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</si>
  <si>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</si>
  <si>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</si>
  <si>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</si>
  <si>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</si>
  <si>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</si>
  <si>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</si>
  <si>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</si>
  <si>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</si>
  <si>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</si>
  <si>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</si>
  <si>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</si>
  <si>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</si>
  <si>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</si>
  <si>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</si>
  <si>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</si>
  <si>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</si>
  <si>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</si>
  <si>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</si>
  <si>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</si>
  <si>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</si>
  <si>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</si>
  <si>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</si>
  <si>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</si>
  <si>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</si>
  <si>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</si>
  <si>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</si>
  <si>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</si>
  <si>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</si>
  <si>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</si>
  <si>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</si>
  <si>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</si>
  <si>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</si>
  <si>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</si>
  <si>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</si>
  <si>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</si>
  <si>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</si>
  <si>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</si>
  <si>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</si>
  <si>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</si>
  <si>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</si>
  <si>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</si>
  <si>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</si>
  <si>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</si>
  <si>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</si>
  <si>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</si>
  <si>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</si>
  <si>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</si>
  <si>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</si>
  <si>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</si>
  <si>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</si>
  <si>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</si>
  <si>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</si>
  <si>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</si>
  <si>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</si>
  <si>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</si>
  <si>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</si>
  <si>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</si>
  <si>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</si>
  <si>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</si>
  <si>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</si>
  <si>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</si>
  <si>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</si>
  <si>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</si>
  <si>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</si>
  <si>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</si>
  <si>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</si>
  <si>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</si>
  <si>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</si>
  <si>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</si>
  <si>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</si>
  <si>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</si>
  <si>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</si>
  <si>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</si>
  <si>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</si>
  <si>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</si>
  <si>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</si>
  <si>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</si>
  <si>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</si>
  <si>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</si>
  <si>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</si>
  <si>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</si>
  <si>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</si>
  <si>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</si>
  <si>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</si>
  <si>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</si>
  <si>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</si>
  <si>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</si>
  <si>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</si>
  <si>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</si>
  <si>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</si>
  <si>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</si>
  <si>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</si>
  <si>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</si>
  <si>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</si>
  <si>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</si>
  <si>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</si>
  <si>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</si>
  <si>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</si>
  <si>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</si>
  <si>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</si>
  <si>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</si>
  <si>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</si>
  <si>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</si>
  <si>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</si>
  <si>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</si>
  <si>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</si>
  <si>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</si>
  <si>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</si>
  <si>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</si>
  <si>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</si>
  <si>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</si>
  <si>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</si>
  <si>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</si>
  <si>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</si>
  <si>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</si>
  <si>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</si>
  <si>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</si>
  <si>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</si>
  <si>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</si>
  <si>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</si>
  <si>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</si>
  <si>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</si>
  <si>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</si>
  <si>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</si>
  <si>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</si>
  <si>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</si>
  <si>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</si>
  <si>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</si>
  <si>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</si>
  <si>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</si>
  <si>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</si>
  <si>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</si>
  <si>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</si>
  <si>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</si>
  <si>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</si>
  <si>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</si>
  <si>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</si>
  <si>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</si>
  <si>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</si>
  <si>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</si>
  <si>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</si>
  <si>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</si>
  <si>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</si>
  <si>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</si>
  <si>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</si>
  <si>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</si>
  <si>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</si>
  <si>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</si>
  <si>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</si>
  <si>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</si>
  <si>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</si>
  <si>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</si>
  <si>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</si>
  <si>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</si>
  <si>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</si>
  <si>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</si>
  <si>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</si>
  <si>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</si>
  <si>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</si>
  <si>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</si>
  <si>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</si>
  <si>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</si>
  <si>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</si>
  <si>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</si>
  <si>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</si>
  <si>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</si>
  <si>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</si>
  <si>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</si>
  <si>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</si>
  <si>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</si>
  <si>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</si>
  <si>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</si>
  <si>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</si>
  <si>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</si>
  <si>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</si>
  <si>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</si>
  <si>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</si>
  <si>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</si>
  <si>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</si>
  <si>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</si>
  <si>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</si>
  <si>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</si>
  <si>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</si>
  <si>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</si>
  <si>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</si>
  <si>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</si>
  <si>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</si>
  <si>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</si>
  <si>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</si>
  <si>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</si>
  <si>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</si>
  <si>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</si>
  <si>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</si>
  <si>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</si>
  <si>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</si>
  <si>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</si>
  <si>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</si>
  <si>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</si>
  <si>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</si>
  <si>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</si>
  <si>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</si>
  <si>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</si>
  <si>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</si>
  <si>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</si>
  <si>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</si>
  <si>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</si>
  <si>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</si>
  <si>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</si>
  <si>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</si>
  <si>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</si>
  <si>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</si>
  <si>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</si>
  <si>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</si>
  <si>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</si>
  <si>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</si>
  <si>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</si>
  <si>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</si>
  <si>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</si>
  <si>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</si>
  <si>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</si>
  <si>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</si>
  <si>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</si>
  <si>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</si>
  <si>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</si>
  <si>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</si>
  <si>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</si>
  <si>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</si>
  <si>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</si>
  <si>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</si>
  <si>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</si>
  <si>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</si>
  <si>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</si>
  <si>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</si>
  <si>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</si>
  <si>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</si>
  <si>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</si>
  <si>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</si>
  <si>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</si>
  <si>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</si>
  <si>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</si>
  <si>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</si>
  <si>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</si>
  <si>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</si>
  <si>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</si>
  <si>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</si>
  <si>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</si>
  <si>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</si>
  <si>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</si>
  <si>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</si>
  <si>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</si>
  <si>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</si>
  <si>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</si>
  <si>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</si>
  <si>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</si>
  <si>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</si>
  <si>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</si>
  <si>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</si>
  <si>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</si>
  <si>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</si>
  <si>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</si>
  <si>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</si>
  <si>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</si>
  <si>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</si>
  <si>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</si>
  <si>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</si>
  <si>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</si>
  <si>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</si>
  <si>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</si>
  <si>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</si>
  <si>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</si>
  <si>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</si>
  <si>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</si>
  <si>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</si>
  <si>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</si>
  <si>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</si>
  <si>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</si>
  <si>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</si>
  <si>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</si>
  <si>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</si>
  <si>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</si>
  <si>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</si>
  <si>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</si>
  <si>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</si>
  <si>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</si>
  <si>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</si>
  <si>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</si>
  <si>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</si>
  <si>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</si>
  <si>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</si>
  <si>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</si>
  <si>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</si>
  <si>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</si>
  <si>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</si>
  <si>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</si>
  <si>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</si>
  <si>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</si>
  <si>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</si>
  <si>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</si>
  <si>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</si>
  <si>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</si>
  <si>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</si>
  <si>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</si>
  <si>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</si>
  <si>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</si>
  <si>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</si>
  <si>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</si>
  <si>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</si>
  <si>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</si>
  <si>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</si>
  <si>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</si>
  <si>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</si>
  <si>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</si>
  <si>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</si>
  <si>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</si>
  <si>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</si>
  <si>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</si>
  <si>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</si>
  <si>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</si>
  <si>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</si>
  <si>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</si>
  <si>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</si>
  <si>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</si>
  <si>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</si>
  <si>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</si>
  <si>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</si>
  <si>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</si>
  <si>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</si>
  <si>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</si>
  <si>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</si>
  <si>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</si>
  <si>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</si>
  <si>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</si>
  <si>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</si>
  <si>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</si>
  <si>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</si>
  <si>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</si>
  <si>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</si>
  <si>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</si>
  <si>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</si>
  <si>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</si>
  <si>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</si>
  <si>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</si>
  <si>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</si>
  <si>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</si>
  <si>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</si>
  <si>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</si>
  <si>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</si>
  <si>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</si>
  <si>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</si>
  <si>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</si>
  <si>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</si>
  <si>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</si>
  <si>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</si>
  <si>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</si>
  <si>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</si>
  <si>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</si>
  <si>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</si>
  <si>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</si>
  <si>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</si>
  <si>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</si>
  <si>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</si>
  <si>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</si>
  <si>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</si>
  <si>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</si>
  <si>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</si>
  <si>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</si>
  <si>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</si>
  <si>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</si>
  <si>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</si>
  <si>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</si>
  <si>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</si>
  <si>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</si>
  <si>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</si>
  <si>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</si>
  <si>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</si>
  <si>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</si>
  <si>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</si>
  <si>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</si>
  <si>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</si>
  <si>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</si>
  <si>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</si>
  <si>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</si>
  <si>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</si>
  <si>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</si>
  <si>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</si>
  <si>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</si>
  <si>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</si>
  <si>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</si>
  <si>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</si>
  <si>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</si>
  <si>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</si>
  <si>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</si>
  <si>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</si>
  <si>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</si>
  <si>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</si>
  <si>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</si>
  <si>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</si>
  <si>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</si>
  <si>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</si>
  <si>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</si>
  <si>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</si>
  <si>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</si>
  <si>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</si>
  <si>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</si>
  <si>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</si>
  <si>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</si>
  <si>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</si>
  <si>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</si>
  <si>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</si>
  <si>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</si>
  <si>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</si>
  <si>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</si>
  <si>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</si>
  <si>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</si>
  <si>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</si>
  <si>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</si>
  <si>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</si>
  <si>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</si>
  <si>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</si>
  <si>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</si>
  <si>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</si>
  <si>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</si>
  <si>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</si>
  <si>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</si>
  <si>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</si>
  <si>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</si>
  <si>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</si>
  <si>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</si>
  <si>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</si>
  <si>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</si>
  <si>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</si>
  <si>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</si>
  <si>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</si>
  <si>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</si>
  <si>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</si>
  <si>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</si>
  <si>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</si>
  <si>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</si>
  <si>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</si>
  <si>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</si>
  <si>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</si>
  <si>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</si>
  <si>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</si>
  <si>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</si>
  <si>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</si>
  <si>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</si>
  <si>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</si>
  <si>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</si>
  <si>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</si>
  <si>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</si>
  <si>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</si>
  <si>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</si>
  <si>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</si>
  <si>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</si>
  <si>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</si>
  <si>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</si>
  <si>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</si>
  <si>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</si>
  <si>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</si>
  <si>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</si>
  <si>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</si>
  <si>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</si>
  <si>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</si>
  <si>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</si>
  <si>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</si>
  <si>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</si>
  <si>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</si>
  <si>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</si>
  <si>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</si>
  <si>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</si>
  <si>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</si>
  <si>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</si>
  <si>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</si>
  <si>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</si>
  <si>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</si>
  <si>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</si>
  <si>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</si>
  <si>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</si>
  <si>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</si>
  <si>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</si>
  <si>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</si>
  <si>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</si>
  <si>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</si>
  <si>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</si>
  <si>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</si>
  <si>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</si>
  <si>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</si>
  <si>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</si>
  <si>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</si>
  <si>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</si>
  <si>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</si>
  <si>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</si>
  <si>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</si>
  <si>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</si>
  <si>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</si>
  <si>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</si>
  <si>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</si>
  <si>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</si>
  <si>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</si>
  <si>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</si>
  <si>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</si>
  <si>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</si>
  <si>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</si>
  <si>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</si>
  <si>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</si>
  <si>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</si>
  <si>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</si>
  <si>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</si>
  <si>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</si>
  <si>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</si>
  <si>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</si>
  <si>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</si>
  <si>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</si>
  <si>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</si>
  <si>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</si>
  <si>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</si>
  <si>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</si>
  <si>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</si>
  <si>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</si>
  <si>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</si>
  <si>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</si>
  <si>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</si>
  <si>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</si>
  <si>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</si>
  <si>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</si>
  <si>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</si>
  <si>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</si>
  <si>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</si>
  <si>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</si>
  <si>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</si>
  <si>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</si>
  <si>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</si>
  <si>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</si>
  <si>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</si>
  <si>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</si>
  <si>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</si>
  <si>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</si>
  <si>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</si>
  <si>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</si>
  <si>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</si>
  <si>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</si>
  <si>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</si>
  <si>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</si>
  <si>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</si>
  <si>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</si>
  <si>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</si>
  <si>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</si>
  <si>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</si>
  <si>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</si>
  <si>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</si>
  <si>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</si>
  <si>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</si>
  <si>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</si>
  <si>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</si>
  <si>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</si>
  <si>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</si>
  <si>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</si>
  <si>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</si>
  <si>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</si>
  <si>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</si>
  <si>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</si>
  <si>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</si>
  <si>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</si>
  <si>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</si>
  <si>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</si>
  <si>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</si>
  <si>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</si>
  <si>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</si>
  <si>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</si>
  <si>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</si>
  <si>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</si>
  <si>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</si>
  <si>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</si>
  <si>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</si>
  <si>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</si>
  <si>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</si>
  <si>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</si>
  <si>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</si>
  <si>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</si>
  <si>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</si>
  <si>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</si>
  <si>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</si>
  <si>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</si>
  <si>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</si>
  <si>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</si>
  <si>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</si>
  <si>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</si>
  <si>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</si>
  <si>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</si>
  <si>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</si>
  <si>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</si>
  <si>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</si>
  <si>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</si>
  <si>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</si>
  <si>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</si>
  <si>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</si>
  <si>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</si>
  <si>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</si>
  <si>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</si>
  <si>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</si>
  <si>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</si>
  <si>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</si>
  <si>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</si>
  <si>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</si>
  <si>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</si>
  <si>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</si>
  <si>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</si>
  <si>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</si>
  <si>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</si>
  <si>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</si>
  <si>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</si>
  <si>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</si>
  <si>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</si>
  <si>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</si>
  <si>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</si>
  <si>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</si>
  <si>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</si>
  <si>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</si>
  <si>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</si>
  <si>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</si>
  <si>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</si>
  <si>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</si>
  <si>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</si>
  <si>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</si>
  <si>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</si>
  <si>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</si>
  <si>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</si>
  <si>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</si>
  <si>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</si>
  <si>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</si>
  <si>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</si>
  <si>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</si>
  <si>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</si>
  <si>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</si>
  <si>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</si>
  <si>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</si>
  <si>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</si>
  <si>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</si>
  <si>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</si>
  <si>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</si>
  <si>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</si>
  <si>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</si>
  <si>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</si>
  <si>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</si>
  <si>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</si>
  <si>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</si>
  <si>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</si>
  <si>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</si>
  <si>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</si>
  <si>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</si>
  <si>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</si>
  <si>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</si>
  <si>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</si>
  <si>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</si>
  <si>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</si>
  <si>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</si>
  <si>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</si>
  <si>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</si>
  <si>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</si>
  <si>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</si>
  <si>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</si>
  <si>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</si>
  <si>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</si>
  <si>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</si>
  <si>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</si>
  <si>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</si>
  <si>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</si>
  <si>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</si>
  <si>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</si>
  <si>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</si>
  <si>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</si>
  <si>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</si>
  <si>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</si>
  <si>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</si>
  <si>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</si>
  <si>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</si>
  <si>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</si>
  <si>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</si>
  <si>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</si>
  <si>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</si>
  <si>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</si>
  <si>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</si>
  <si>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</si>
  <si>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</si>
  <si>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</si>
  <si>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</si>
  <si>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</si>
  <si>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</si>
  <si>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</si>
  <si>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</si>
  <si>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</si>
  <si>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</si>
  <si>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</si>
  <si>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</si>
  <si>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</si>
  <si>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</si>
  <si>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</si>
  <si>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</si>
  <si>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</si>
  <si>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</si>
  <si>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</si>
  <si>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</si>
  <si>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</si>
  <si>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</si>
  <si>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</si>
  <si>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</si>
  <si>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</si>
  <si>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</si>
  <si>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</si>
  <si>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</si>
  <si>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</si>
  <si>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</si>
  <si>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</si>
  <si>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</si>
  <si>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</si>
  <si>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</si>
  <si>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</si>
  <si>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</si>
  <si>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</si>
  <si>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</si>
  <si>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</si>
  <si>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</si>
  <si>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</si>
  <si>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</si>
  <si>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</si>
  <si>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</si>
  <si>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</si>
  <si>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</si>
  <si>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</si>
  <si>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</si>
  <si>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</si>
  <si>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</si>
  <si>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</si>
  <si>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</si>
  <si>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</si>
  <si>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</si>
  <si>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</si>
  <si>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</si>
  <si>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</si>
  <si>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</si>
  <si>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</si>
  <si>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</si>
  <si>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</si>
  <si>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</si>
  <si>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</si>
  <si>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</si>
  <si>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</si>
  <si>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</si>
  <si>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</si>
  <si>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</si>
  <si>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</si>
  <si>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</si>
  <si>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</si>
  <si>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</si>
  <si>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</si>
  <si>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</si>
  <si>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</si>
  <si>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</si>
  <si>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</si>
  <si>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</si>
  <si>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</si>
  <si>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</si>
  <si>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</si>
  <si>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</si>
  <si>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</si>
  <si>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</si>
  <si>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</si>
  <si>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</si>
  <si>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</si>
  <si>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</si>
  <si>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</si>
  <si>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</si>
  <si>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</si>
  <si>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</si>
  <si>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</si>
  <si>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</si>
  <si>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</si>
  <si>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</si>
  <si>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</si>
  <si>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</si>
  <si>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</si>
  <si>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</si>
  <si>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</si>
  <si>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</si>
  <si>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</si>
  <si>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</si>
  <si>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</si>
  <si>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</si>
  <si>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</si>
  <si>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</si>
  <si>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</si>
  <si>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</si>
  <si>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</si>
  <si>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</si>
  <si>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</si>
  <si>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</si>
  <si>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</si>
  <si>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</si>
  <si>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</si>
  <si>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</si>
  <si>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</si>
  <si>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</si>
  <si>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</si>
  <si>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</si>
  <si>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</si>
  <si>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</si>
  <si>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</si>
  <si>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</si>
  <si>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</si>
  <si>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</si>
  <si>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</si>
  <si>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</si>
  <si>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</si>
  <si>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</si>
  <si>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</si>
  <si>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</si>
  <si>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</si>
  <si>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</si>
  <si>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</si>
  <si>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</si>
  <si>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</si>
  <si>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</si>
  <si>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</si>
  <si>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</si>
  <si>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</si>
  <si>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</si>
  <si>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</si>
  <si>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</si>
  <si>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</si>
  <si>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</si>
  <si>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</si>
  <si>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</si>
  <si>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</si>
  <si>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</si>
  <si>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</si>
  <si>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</si>
  <si>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</si>
  <si>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</si>
  <si>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</si>
  <si>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</si>
  <si>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</si>
  <si>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</si>
  <si>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</si>
  <si>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</si>
  <si>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</si>
  <si>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</si>
  <si>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</si>
  <si>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</si>
  <si>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</si>
  <si>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</si>
  <si>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</si>
  <si>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</si>
  <si>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</si>
  <si>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</si>
  <si>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</si>
  <si>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</si>
  <si>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</si>
  <si>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</si>
  <si>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</si>
  <si>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</si>
  <si>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</si>
  <si>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</si>
  <si>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</si>
  <si>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</si>
  <si>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</si>
  <si>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</si>
  <si>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</si>
  <si>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</si>
  <si>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</si>
  <si>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</si>
  <si>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</si>
  <si>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</si>
  <si>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</si>
  <si>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</si>
  <si>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</si>
  <si>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</si>
  <si>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</si>
  <si>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</si>
  <si>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</si>
  <si>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</si>
  <si>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</si>
  <si>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</si>
  <si>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</si>
  <si>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</si>
  <si>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</si>
  <si>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</si>
  <si>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</si>
  <si>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</si>
  <si>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</si>
  <si>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</si>
  <si>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</si>
  <si>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</si>
  <si>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</si>
  <si>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</si>
  <si>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</si>
  <si>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</si>
  <si>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</si>
  <si>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</si>
  <si>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</si>
  <si>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</si>
  <si>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</si>
  <si>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</si>
  <si>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</si>
  <si>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</si>
  <si>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</si>
  <si>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</si>
  <si>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</si>
  <si>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</si>
  <si>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</si>
  <si>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</si>
  <si>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</si>
  <si>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</si>
  <si>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</si>
  <si>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</si>
  <si>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</si>
  <si>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</si>
  <si>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</si>
  <si>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</si>
  <si>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</si>
  <si>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</si>
  <si>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</si>
  <si>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</si>
  <si>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</si>
  <si>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</si>
  <si>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</si>
  <si>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</si>
  <si>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</si>
  <si>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</si>
  <si>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</si>
  <si>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</si>
  <si>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</si>
  <si>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</si>
  <si>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</si>
  <si>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</si>
  <si>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</si>
  <si>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</si>
  <si>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</si>
  <si>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</si>
  <si>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</si>
  <si>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</si>
  <si>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</si>
  <si>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</si>
  <si>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</si>
  <si>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</si>
  <si>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</si>
  <si>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</si>
  <si>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</si>
  <si>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</si>
  <si>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</si>
  <si>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</si>
  <si>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</si>
  <si>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</si>
  <si>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</si>
  <si>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</si>
  <si>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</si>
  <si>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</si>
  <si>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</si>
  <si>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</si>
  <si>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</si>
  <si>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</si>
  <si>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</si>
  <si>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</si>
  <si>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</si>
  <si>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</si>
  <si>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</si>
  <si>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</si>
  <si>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</si>
  <si>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</si>
  <si>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</si>
  <si>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</si>
  <si>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</si>
  <si>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</si>
  <si>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</si>
  <si>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</si>
  <si>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</si>
  <si>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</si>
  <si>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</si>
  <si>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</si>
  <si>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</si>
  <si>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</si>
  <si>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</si>
  <si>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</si>
  <si>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</si>
  <si>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</si>
  <si>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</si>
  <si>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</si>
  <si>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</si>
  <si>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</si>
  <si>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</si>
  <si>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</si>
  <si>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</si>
  <si>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</si>
  <si>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</si>
  <si>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</si>
  <si>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</si>
  <si>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</si>
  <si>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</si>
  <si>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</si>
  <si>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</si>
  <si>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</si>
  <si>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</si>
  <si>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</si>
  <si>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</si>
  <si>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</si>
  <si>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</si>
  <si>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</si>
  <si>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</si>
  <si>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</si>
  <si>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</si>
  <si>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</si>
  <si>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</si>
  <si>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</si>
  <si>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</si>
  <si>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</si>
  <si>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</si>
  <si>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</si>
  <si>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</si>
  <si>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</si>
  <si>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</si>
  <si>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</si>
  <si>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</si>
  <si>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</si>
  <si>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</si>
  <si>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</si>
  <si>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</si>
  <si>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</si>
  <si>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</si>
  <si>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</si>
  <si>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</si>
  <si>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</si>
  <si>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</si>
  <si>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</si>
  <si>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</si>
  <si>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</si>
  <si>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</si>
  <si>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</si>
  <si>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</si>
  <si>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</si>
  <si>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</si>
  <si>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</si>
  <si>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</si>
  <si>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</si>
  <si>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</si>
  <si>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</si>
  <si>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</si>
  <si>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</si>
  <si>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</si>
  <si>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</si>
  <si>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</si>
  <si>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</si>
  <si>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</si>
  <si>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</si>
  <si>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</si>
  <si>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</si>
  <si>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</si>
  <si>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</si>
  <si>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</si>
  <si>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</si>
  <si>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</si>
  <si>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</si>
  <si>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</si>
  <si>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</si>
  <si>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</si>
  <si>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</si>
  <si>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</si>
  <si>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</si>
  <si>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</si>
  <si>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</si>
  <si>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</si>
  <si>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</si>
  <si>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</si>
  <si>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</si>
  <si>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</si>
  <si>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</si>
  <si>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</si>
  <si>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</si>
  <si>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</si>
  <si>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</si>
  <si>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</si>
  <si>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</si>
  <si>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</si>
  <si>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</si>
  <si>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</si>
  <si>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</si>
  <si>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</si>
  <si>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</si>
  <si>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</si>
  <si>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</si>
  <si>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</si>
  <si>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</si>
  <si>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</si>
  <si>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</si>
  <si>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</si>
  <si>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</si>
  <si>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</si>
  <si>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</si>
  <si>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</si>
  <si>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</si>
  <si>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</si>
  <si>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</si>
  <si>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</si>
  <si>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</si>
  <si>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</si>
  <si>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</si>
  <si>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</si>
  <si>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</si>
  <si>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</si>
  <si>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</si>
  <si>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</si>
  <si>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</si>
  <si>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</si>
  <si>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</si>
  <si>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</si>
  <si>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</si>
  <si>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</si>
  <si>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</si>
  <si>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</si>
  <si>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</si>
  <si>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</si>
  <si>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</si>
  <si>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</si>
  <si>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</si>
  <si>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</si>
  <si>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</si>
  <si>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</si>
  <si>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</si>
  <si>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</si>
  <si>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</si>
  <si>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</si>
  <si>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</si>
  <si>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</si>
  <si>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</si>
  <si>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</si>
  <si>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</si>
  <si>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</si>
  <si>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</si>
  <si>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</si>
  <si>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</si>
  <si>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</si>
  <si>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</si>
  <si>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</si>
  <si>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</si>
  <si>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</si>
  <si>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</si>
  <si>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</si>
  <si>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</si>
  <si>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</si>
  <si>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</si>
  <si>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</si>
  <si>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</si>
  <si>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</si>
  <si>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</si>
  <si>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</si>
  <si>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</si>
  <si>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</si>
  <si>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</si>
  <si>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</si>
  <si>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</si>
  <si>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</si>
  <si>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</si>
  <si>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</si>
  <si>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</si>
  <si>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</si>
  <si>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</si>
  <si>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</si>
  <si>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</si>
  <si>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</si>
  <si>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</si>
  <si>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</si>
  <si>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</si>
  <si>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</si>
  <si>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</si>
  <si>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</si>
  <si>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</si>
  <si>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</si>
  <si>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</si>
  <si>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</si>
  <si>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</si>
  <si>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</si>
  <si>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</si>
  <si>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</si>
  <si>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</si>
  <si>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</si>
  <si>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</si>
  <si>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</si>
  <si>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</si>
  <si>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</si>
  <si>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</si>
  <si>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</si>
  <si>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</si>
  <si>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</si>
  <si>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</si>
  <si>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</si>
  <si>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</si>
  <si>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</si>
  <si>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</si>
  <si>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</si>
  <si>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</si>
  <si>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</si>
  <si>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</si>
  <si>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</si>
  <si>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</si>
  <si>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</si>
  <si>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</si>
  <si>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</si>
  <si>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</si>
  <si>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</si>
  <si>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</si>
  <si>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</si>
  <si>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</si>
  <si>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</si>
  <si>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</si>
  <si>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</si>
  <si>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</si>
  <si>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</si>
  <si>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</si>
  <si>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</si>
  <si>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</si>
  <si>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</si>
  <si>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</si>
  <si>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</si>
  <si>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</si>
  <si>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</si>
  <si>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</si>
  <si>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</si>
  <si>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</si>
  <si>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</si>
  <si>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</si>
  <si>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</si>
  <si>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</si>
  <si>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</si>
  <si>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</si>
  <si>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</si>
  <si>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</si>
  <si>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</si>
  <si>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</si>
  <si>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</si>
  <si>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</si>
  <si>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</si>
  <si>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</si>
  <si>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</si>
  <si>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</si>
  <si>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</si>
  <si>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</si>
  <si>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</si>
  <si>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</si>
  <si>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</si>
  <si>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</si>
  <si>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</si>
  <si>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</si>
  <si>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</si>
  <si>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</si>
  <si>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</si>
  <si>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</si>
  <si>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</si>
  <si>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</si>
  <si>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</si>
  <si>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</si>
  <si>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</si>
  <si>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</si>
  <si>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</si>
  <si>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</si>
  <si>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</si>
  <si>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</si>
  <si>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</si>
  <si>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</si>
  <si>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</si>
  <si>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</si>
  <si>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</si>
  <si>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</si>
  <si>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</si>
  <si>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</si>
  <si>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</si>
  <si>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</si>
  <si>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</si>
  <si>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</si>
  <si>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</si>
  <si>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</si>
  <si>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</si>
  <si>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</si>
  <si>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</si>
  <si>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</si>
  <si>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</si>
  <si>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</si>
  <si>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</si>
  <si>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</si>
  <si>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</si>
  <si>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</si>
  <si>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</si>
  <si>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</si>
  <si>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</si>
  <si>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</si>
  <si>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</si>
  <si>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</si>
  <si>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</si>
  <si>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</si>
  <si>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</si>
  <si>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</si>
  <si>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</si>
  <si>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</si>
  <si>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</si>
  <si>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</si>
  <si>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</si>
  <si>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</si>
  <si>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</si>
  <si>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</si>
  <si>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</si>
  <si>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</si>
  <si>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</si>
  <si>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</si>
  <si>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</si>
  <si>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</si>
  <si>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</si>
  <si>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</si>
  <si>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</si>
  <si>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</si>
  <si>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</si>
  <si>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</si>
  <si>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</si>
  <si>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</si>
  <si>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</si>
  <si>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</si>
  <si>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</si>
  <si>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</si>
  <si>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</si>
  <si>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</si>
  <si>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</si>
  <si>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</si>
  <si>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</si>
  <si>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</si>
  <si>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</si>
  <si>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</si>
  <si>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</si>
  <si>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</si>
  <si>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</si>
  <si>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</si>
  <si>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</si>
  <si>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</si>
  <si>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</si>
  <si>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</si>
  <si>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</si>
  <si>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</si>
  <si>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</si>
  <si>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</si>
  <si>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</si>
  <si>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</si>
  <si>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</si>
  <si>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</si>
  <si>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</si>
  <si>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</si>
  <si>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</si>
  <si>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</si>
  <si>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</si>
  <si>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</si>
  <si>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</si>
  <si>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</si>
  <si>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</si>
  <si>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</si>
  <si>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</si>
  <si>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</si>
  <si>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</si>
  <si>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</si>
  <si>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</si>
  <si>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</si>
  <si>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</si>
  <si>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</si>
  <si>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</si>
  <si>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</si>
  <si>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</si>
  <si>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</si>
  <si>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</si>
  <si>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</si>
  <si>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</si>
  <si>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</si>
  <si>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</si>
  <si>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</si>
  <si>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</si>
  <si>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</si>
  <si>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</si>
  <si>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</si>
  <si>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</si>
  <si>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</si>
  <si>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</si>
  <si>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</si>
  <si>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</si>
  <si>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</si>
  <si>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</si>
  <si>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</si>
  <si>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</si>
  <si>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</si>
  <si>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</si>
  <si>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</si>
  <si>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</si>
  <si>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</si>
  <si>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</si>
  <si>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</si>
  <si>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</si>
  <si>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</si>
  <si>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</si>
  <si>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</si>
  <si>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</si>
  <si>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</si>
  <si>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</si>
  <si>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</si>
  <si>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</si>
  <si>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</si>
  <si>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</si>
  <si>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</si>
  <si>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</si>
  <si>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</si>
  <si>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</si>
  <si>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</si>
  <si>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</si>
  <si>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</si>
  <si>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</si>
  <si>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</si>
  <si>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</si>
  <si>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</si>
  <si>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</si>
  <si>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</si>
  <si>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</si>
  <si>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</si>
  <si>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</si>
  <si>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</si>
  <si>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</si>
  <si>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</si>
  <si>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</si>
  <si>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</si>
  <si>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</si>
  <si>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</si>
  <si>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</si>
  <si>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</si>
  <si>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</si>
  <si>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</si>
  <si>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</si>
  <si>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</si>
  <si>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</si>
  <si>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</si>
  <si>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</si>
  <si>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</si>
  <si>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</si>
  <si>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</si>
  <si>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</si>
  <si>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</si>
  <si>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</si>
  <si>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</si>
  <si>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</si>
  <si>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</si>
  <si>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</si>
  <si>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</si>
  <si>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</si>
  <si>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</si>
  <si>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</si>
  <si>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</si>
  <si>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</si>
  <si>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</si>
  <si>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</si>
  <si>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</si>
  <si>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</si>
  <si>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</si>
  <si>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</si>
  <si>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</si>
  <si>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</si>
  <si>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</si>
  <si>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</si>
  <si>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</si>
  <si>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</si>
  <si>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</si>
  <si>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</si>
  <si>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</si>
  <si>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</si>
  <si>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</si>
  <si>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</si>
  <si>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</si>
  <si>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</si>
  <si>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</si>
  <si>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</si>
  <si>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</si>
  <si>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</si>
  <si>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</si>
  <si>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</si>
  <si>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</si>
  <si>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</si>
  <si>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</si>
  <si>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</si>
  <si>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</si>
  <si>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</si>
  <si>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</si>
  <si>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</si>
  <si>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</si>
  <si>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</si>
  <si>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</si>
  <si>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</si>
  <si>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</si>
  <si>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</si>
  <si>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</si>
  <si>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</si>
  <si>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</si>
  <si>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</si>
  <si>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</si>
  <si>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</si>
  <si>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</si>
  <si>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</si>
  <si>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</si>
  <si>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</si>
  <si>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</si>
  <si>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</si>
  <si>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</si>
  <si>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</si>
  <si>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</si>
  <si>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</si>
  <si>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</si>
  <si>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</si>
  <si>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</si>
  <si>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</si>
  <si>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</si>
  <si>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</si>
  <si>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</si>
  <si>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</si>
  <si>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</si>
  <si>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</si>
  <si>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</si>
  <si>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</si>
  <si>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</si>
  <si>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</si>
  <si>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</si>
  <si>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</si>
  <si>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</si>
  <si>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</si>
  <si>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</si>
  <si>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</si>
  <si>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</si>
  <si>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</si>
  <si>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</si>
  <si>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</si>
  <si>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</si>
  <si>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</si>
  <si>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</si>
  <si>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</si>
  <si>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</si>
  <si>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</si>
  <si>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</si>
  <si>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</si>
  <si>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</si>
  <si>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</si>
  <si>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</si>
  <si>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</si>
  <si>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</si>
  <si>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</si>
  <si>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</si>
  <si>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</si>
  <si>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</si>
  <si>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</si>
  <si>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</si>
  <si>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</si>
  <si>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</si>
  <si>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</si>
  <si>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</si>
  <si>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</si>
  <si>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</si>
  <si>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</si>
  <si>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</si>
  <si>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</si>
  <si>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</si>
  <si>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</si>
  <si>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</si>
  <si>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</si>
  <si>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</si>
  <si>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</si>
  <si>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</si>
  <si>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</si>
  <si>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</si>
  <si>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</si>
  <si>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</si>
  <si>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</si>
  <si>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</si>
  <si>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</si>
  <si>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</si>
  <si>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</si>
  <si>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</si>
  <si>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</si>
  <si>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</si>
  <si>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</si>
  <si>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</si>
  <si>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</si>
  <si>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</si>
  <si>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</si>
  <si>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</si>
  <si>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</si>
  <si>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</si>
  <si>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</si>
  <si>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</si>
  <si>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</si>
  <si>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</si>
  <si>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</si>
  <si>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</si>
  <si>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</si>
  <si>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</si>
  <si>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</si>
  <si>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</si>
  <si>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</si>
  <si>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</si>
  <si>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</si>
  <si>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</si>
  <si>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</si>
  <si>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</si>
  <si>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</si>
  <si>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</si>
  <si>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</si>
  <si>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</si>
  <si>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</si>
  <si>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</si>
  <si>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</si>
  <si>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</si>
  <si>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</si>
  <si>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</si>
  <si>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</si>
  <si>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</si>
  <si>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</si>
  <si>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</si>
  <si>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</si>
  <si>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</si>
  <si>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</si>
  <si>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</si>
  <si>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</si>
  <si>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</si>
  <si>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</si>
  <si>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</si>
  <si>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</si>
  <si>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</si>
  <si>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</si>
  <si>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</si>
  <si>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</si>
  <si>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</si>
  <si>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</si>
  <si>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</si>
  <si>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</si>
  <si>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</si>
  <si>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</si>
  <si>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</si>
  <si>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</si>
  <si>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</si>
  <si>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</si>
  <si>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</si>
  <si>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</si>
  <si>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</si>
  <si>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</si>
  <si>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</si>
  <si>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</si>
  <si>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</si>
  <si>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</si>
  <si>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</si>
  <si>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</si>
  <si>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</si>
  <si>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</si>
  <si>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</si>
  <si>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</si>
  <si>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</si>
  <si>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</si>
  <si>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</si>
  <si>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</si>
  <si>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</si>
  <si>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</si>
  <si>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</si>
  <si>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</si>
  <si>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</si>
  <si>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</si>
  <si>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</si>
  <si>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</si>
  <si>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</si>
  <si>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</si>
  <si>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</si>
  <si>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</si>
  <si>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</si>
  <si>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</si>
  <si>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</si>
  <si>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</si>
  <si>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</si>
  <si>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</si>
  <si>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</si>
  <si>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</si>
  <si>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</si>
  <si>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</si>
  <si>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</si>
  <si>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</si>
  <si>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</si>
  <si>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</si>
  <si>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</si>
  <si>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</si>
  <si>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</si>
  <si>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</si>
  <si>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</si>
  <si>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</si>
  <si>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</si>
  <si>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</si>
  <si>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</si>
  <si>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</si>
  <si>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</si>
  <si>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</si>
  <si>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</si>
  <si>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</si>
  <si>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</si>
  <si>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</si>
  <si>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</si>
  <si>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</si>
  <si>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</si>
  <si>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</si>
  <si>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</si>
  <si>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</si>
  <si>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</si>
  <si>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</si>
  <si>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</si>
  <si>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</si>
  <si>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</si>
  <si>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</si>
  <si>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</si>
  <si>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</si>
  <si>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</si>
  <si>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</si>
  <si>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</si>
  <si>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</si>
  <si>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</si>
  <si>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</si>
  <si>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</si>
  <si>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</si>
  <si>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</si>
  <si>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</si>
  <si>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</si>
  <si>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</si>
  <si>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</si>
  <si>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</si>
  <si>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</si>
  <si>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</si>
  <si>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</si>
  <si>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</si>
  <si>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</si>
  <si>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</si>
  <si>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</si>
  <si>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</si>
  <si>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</si>
  <si>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</si>
  <si>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</si>
  <si>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</si>
  <si>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</si>
  <si>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</si>
  <si>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</si>
  <si>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</si>
  <si>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</si>
  <si>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</si>
  <si>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</si>
  <si>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</si>
  <si>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</si>
  <si>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</si>
  <si>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</si>
  <si>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</si>
  <si>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</si>
  <si>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</si>
  <si>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</si>
  <si>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</si>
  <si>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</si>
  <si>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</si>
  <si>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</si>
  <si>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</si>
  <si>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</si>
  <si>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</si>
  <si>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</si>
  <si>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</si>
  <si>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</si>
  <si>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</si>
  <si>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</si>
  <si>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</si>
  <si>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</si>
  <si>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</si>
  <si>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</si>
  <si>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</si>
  <si>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</si>
  <si>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</si>
  <si>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</si>
  <si>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</si>
  <si>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</si>
  <si>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</si>
  <si>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</si>
  <si>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</si>
  <si>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</si>
  <si>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</si>
  <si>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</si>
  <si>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</si>
  <si>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</si>
  <si>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</si>
  <si>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</si>
  <si>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</si>
  <si>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</si>
  <si>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</si>
  <si>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</si>
  <si>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</si>
  <si>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</si>
  <si>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</si>
  <si>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</si>
  <si>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</si>
  <si>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</si>
  <si>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</si>
  <si>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</si>
  <si>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</si>
  <si>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</si>
  <si>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</si>
  <si>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</si>
  <si>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</si>
  <si>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</si>
  <si>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</si>
  <si>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</si>
  <si>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</si>
  <si>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</si>
  <si>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</si>
  <si>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</si>
  <si>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</si>
  <si>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</si>
  <si>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</si>
  <si>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</si>
  <si>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</si>
  <si>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</si>
  <si>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</si>
  <si>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</si>
  <si>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</si>
  <si>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</si>
  <si>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</si>
  <si>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</si>
  <si>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</si>
  <si>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</si>
  <si>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</si>
  <si>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</si>
  <si>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</si>
  <si>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</si>
  <si>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</si>
  <si>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</si>
  <si>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</si>
  <si>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</si>
  <si>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</si>
  <si>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</si>
  <si>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</si>
  <si>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</si>
  <si>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</si>
  <si>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</si>
  <si>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</si>
  <si>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</si>
  <si>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</si>
  <si>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</si>
  <si>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</si>
  <si>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</si>
  <si>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</si>
  <si>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</si>
  <si>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</si>
  <si>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</si>
  <si>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</si>
  <si>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</si>
  <si>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</si>
  <si>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</si>
  <si>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</si>
  <si>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</si>
  <si>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</si>
  <si>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</si>
  <si>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</si>
  <si>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</si>
  <si>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</si>
  <si>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</si>
  <si>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</si>
  <si>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</si>
  <si>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</si>
  <si>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</si>
  <si>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</si>
  <si>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</si>
  <si>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</si>
  <si>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</si>
  <si>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</si>
  <si>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</si>
  <si>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</si>
  <si>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</si>
  <si>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</si>
  <si>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</si>
  <si>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</si>
  <si>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</si>
  <si>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</si>
  <si>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</si>
  <si>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</si>
  <si>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</si>
  <si>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</si>
  <si>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</si>
  <si>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</si>
  <si>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</si>
  <si>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</si>
  <si>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</si>
  <si>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</si>
  <si>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</si>
  <si>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</si>
  <si>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</si>
  <si>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</si>
  <si>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</si>
  <si>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</si>
  <si>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</si>
  <si>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</si>
  <si>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</si>
  <si>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</si>
  <si>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</si>
  <si>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</si>
  <si>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</si>
  <si>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</si>
  <si>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</si>
  <si>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</si>
  <si>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</si>
  <si>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</si>
  <si>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</si>
  <si>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</si>
  <si>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</si>
  <si>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</si>
  <si>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</si>
  <si>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</si>
  <si>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</si>
  <si>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</si>
  <si>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</si>
  <si>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</si>
  <si>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</si>
  <si>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</si>
  <si>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</si>
  <si>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</si>
  <si>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</si>
  <si>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</si>
  <si>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</si>
  <si>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</si>
  <si>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</si>
  <si>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</si>
  <si>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</si>
  <si>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</si>
  <si>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</si>
  <si>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</si>
  <si>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</si>
  <si>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</si>
  <si>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</si>
  <si>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</si>
  <si>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</si>
  <si>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</si>
  <si>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</si>
  <si>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</si>
  <si>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</si>
  <si>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</si>
  <si>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</si>
  <si>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</si>
  <si>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</si>
  <si>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</si>
  <si>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</si>
  <si>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</si>
  <si>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</si>
  <si>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</si>
  <si>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</si>
  <si>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</si>
  <si>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</si>
  <si>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</si>
  <si>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</si>
  <si>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</si>
  <si>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</si>
  <si>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</si>
  <si>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</si>
  <si>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</si>
  <si>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</si>
  <si>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</si>
  <si>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</si>
  <si>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</si>
  <si>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</si>
  <si>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</si>
  <si>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</si>
  <si>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</si>
  <si>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</si>
  <si>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</si>
  <si>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</si>
  <si>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</si>
  <si>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</si>
  <si>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</si>
  <si>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</si>
  <si>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</si>
  <si>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</si>
  <si>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</si>
  <si>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</si>
  <si>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</si>
  <si>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</si>
  <si>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</si>
  <si>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</si>
  <si>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</si>
  <si>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</si>
  <si>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</si>
  <si>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</si>
  <si>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</si>
  <si>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</si>
  <si>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</si>
  <si>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</si>
  <si>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</si>
  <si>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</si>
  <si>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</si>
  <si>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</si>
  <si>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</si>
  <si>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</si>
  <si>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</si>
  <si>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</si>
  <si>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</si>
  <si>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</si>
  <si>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</si>
  <si>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</si>
  <si>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</si>
  <si>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</si>
  <si>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</si>
  <si>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</si>
  <si>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</si>
  <si>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</si>
  <si>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</si>
  <si>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</si>
  <si>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</si>
  <si>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</si>
  <si>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</si>
  <si>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</si>
  <si>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</si>
  <si>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</si>
  <si>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</si>
  <si>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</si>
  <si>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</si>
  <si>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</si>
  <si>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</si>
  <si>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</si>
  <si>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</si>
  <si>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</si>
  <si>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</si>
  <si>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</si>
  <si>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</si>
  <si>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</si>
  <si>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</si>
  <si>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</si>
  <si>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</si>
  <si>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</si>
  <si>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</si>
  <si>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</si>
  <si>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</si>
  <si>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</si>
  <si>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</si>
  <si>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</si>
  <si>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</si>
  <si>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</si>
  <si>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</si>
  <si>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</si>
  <si>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</si>
  <si>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</si>
  <si>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</si>
  <si>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</si>
  <si>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</si>
  <si>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</si>
  <si>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</si>
  <si>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</si>
  <si>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</si>
  <si>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</si>
  <si>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</si>
  <si>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</si>
  <si>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</si>
  <si>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</si>
  <si>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</si>
  <si>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</si>
  <si>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</si>
  <si>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</si>
  <si>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</si>
  <si>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</si>
  <si>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</si>
  <si>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</si>
  <si>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</si>
  <si>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</si>
  <si>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</si>
  <si>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</si>
  <si>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</si>
  <si>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</si>
  <si>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</si>
  <si>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</si>
  <si>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</si>
  <si>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</si>
  <si>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</si>
  <si>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</si>
  <si>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</si>
  <si>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</si>
  <si>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</si>
  <si>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</si>
  <si>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</si>
  <si>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</si>
  <si>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</si>
  <si>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</si>
  <si>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</si>
  <si>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</si>
  <si>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</si>
  <si>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</si>
  <si>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</si>
  <si>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</si>
  <si>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</si>
  <si>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</si>
  <si>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</si>
  <si>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</si>
  <si>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</si>
  <si>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</si>
  <si>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</si>
  <si>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</si>
  <si>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</si>
  <si>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</si>
  <si>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</si>
  <si>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</si>
  <si>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</si>
  <si>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</si>
  <si>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</si>
  <si>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</si>
  <si>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</si>
  <si>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</si>
  <si>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</si>
  <si>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</si>
  <si>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</si>
  <si>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</si>
  <si>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</si>
  <si>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</si>
  <si>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</si>
  <si>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</si>
  <si>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</si>
  <si>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</si>
  <si>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</si>
  <si>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</si>
  <si>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</si>
  <si>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</si>
  <si>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</si>
  <si>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</si>
  <si>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</si>
  <si>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</si>
  <si>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</si>
  <si>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</si>
  <si>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</si>
  <si>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</si>
  <si>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</si>
  <si>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</si>
  <si>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</si>
  <si>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</si>
  <si>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</si>
  <si>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</si>
  <si>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</si>
  <si>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</si>
  <si>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</si>
  <si>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</si>
  <si>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</si>
  <si>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</si>
  <si>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</si>
  <si>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</si>
  <si>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</si>
  <si>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</si>
  <si>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</si>
  <si>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</si>
  <si>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</si>
  <si>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</si>
  <si>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</si>
  <si>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</si>
  <si>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</si>
  <si>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</si>
  <si>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</si>
  <si>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</si>
  <si>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</si>
  <si>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</si>
  <si>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</si>
  <si>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</si>
  <si>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</si>
  <si>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</si>
  <si>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</si>
  <si>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</si>
  <si>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</si>
  <si>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</si>
  <si>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</si>
  <si>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</si>
  <si>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</si>
  <si>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</si>
  <si>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</si>
  <si>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</si>
  <si>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</si>
  <si>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</si>
  <si>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</si>
  <si>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</si>
  <si>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</si>
  <si>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</si>
  <si>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</si>
  <si>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</si>
  <si>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</si>
  <si>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</si>
  <si>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</si>
  <si>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</si>
  <si>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</si>
  <si>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</si>
  <si>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</si>
  <si>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</si>
  <si>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</si>
  <si>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</si>
  <si>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</si>
  <si>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</si>
  <si>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</si>
  <si>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</si>
  <si>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</si>
  <si>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</si>
  <si>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</si>
  <si>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</si>
  <si>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</si>
  <si>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</si>
  <si>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</si>
  <si>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</si>
  <si>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</si>
  <si>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</si>
  <si>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</si>
  <si>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</si>
  <si>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</si>
  <si>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</si>
  <si>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</si>
  <si>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</si>
  <si>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</si>
  <si>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</si>
  <si>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</si>
  <si>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</si>
  <si>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</si>
  <si>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</si>
  <si>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</si>
  <si>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</si>
  <si>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</si>
  <si>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</si>
  <si>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</si>
  <si>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</si>
  <si>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</si>
  <si>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</si>
  <si>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</si>
  <si>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</si>
  <si>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</si>
  <si>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</si>
  <si>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</si>
  <si>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</si>
  <si>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</si>
  <si>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</si>
  <si>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</si>
  <si>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</si>
  <si>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</si>
  <si>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</si>
  <si>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</si>
  <si>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</si>
  <si>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</si>
  <si>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</si>
  <si>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</si>
  <si>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</si>
  <si>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</si>
  <si>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</si>
  <si>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</si>
  <si>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</si>
  <si>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</si>
  <si>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</si>
  <si>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</si>
  <si>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</si>
  <si>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</si>
  <si>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</si>
  <si>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</si>
  <si>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</si>
  <si>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</si>
  <si>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</si>
  <si>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</si>
  <si>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</si>
  <si>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</si>
  <si>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</si>
  <si>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</si>
  <si>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</si>
  <si>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</si>
  <si>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</si>
  <si>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</si>
  <si>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</si>
  <si>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</si>
  <si>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</si>
  <si>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</si>
  <si>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</si>
  <si>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</si>
  <si>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</si>
  <si>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</si>
  <si>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</si>
  <si>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</si>
  <si>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</si>
  <si>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</si>
  <si>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</si>
  <si>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</si>
  <si>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</si>
  <si>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</si>
  <si>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</si>
  <si>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</si>
  <si>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</si>
  <si>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</si>
  <si>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</si>
  <si>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</si>
  <si>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</si>
  <si>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</si>
  <si>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</si>
  <si>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</si>
  <si>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</si>
  <si>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</si>
  <si>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</si>
  <si>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</si>
  <si>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</si>
  <si>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</si>
  <si>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</si>
  <si>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</si>
  <si>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</si>
  <si>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</si>
  <si>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</si>
  <si>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</si>
  <si>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</si>
  <si>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</si>
  <si>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</si>
  <si>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</si>
  <si>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</si>
  <si>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</si>
  <si>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</si>
  <si>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</si>
  <si>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</si>
  <si>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</si>
  <si>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</si>
  <si>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</si>
  <si>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</si>
  <si>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</si>
  <si>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</si>
  <si>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</si>
  <si>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</si>
  <si>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</si>
  <si>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</si>
  <si>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</si>
  <si>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</si>
  <si>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</si>
  <si>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</si>
  <si>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</si>
  <si>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</si>
  <si>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</si>
  <si>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</si>
  <si>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</si>
  <si>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</si>
  <si>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</si>
  <si>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</si>
  <si>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</si>
  <si>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</si>
  <si>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</si>
  <si>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</si>
  <si>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</si>
  <si>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</si>
  <si>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</si>
  <si>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</si>
  <si>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</si>
  <si>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</si>
  <si>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</si>
  <si>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</si>
  <si>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</si>
  <si>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</si>
  <si>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</si>
  <si>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</si>
  <si>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</si>
  <si>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</si>
  <si>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</si>
  <si>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</si>
  <si>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</si>
  <si>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</si>
  <si>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</si>
  <si>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</si>
  <si>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</si>
  <si>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</si>
  <si>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</si>
  <si>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</si>
  <si>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</si>
  <si>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</si>
  <si>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</si>
  <si>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</si>
  <si>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</si>
  <si>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</si>
  <si>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</si>
  <si>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</si>
  <si>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</si>
  <si>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</si>
  <si>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</si>
  <si>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</si>
  <si>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</si>
  <si>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</si>
  <si>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</si>
  <si>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</si>
  <si>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</si>
  <si>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</si>
  <si>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</si>
  <si>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</si>
  <si>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</si>
  <si>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</si>
  <si>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</si>
  <si>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</si>
  <si>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</si>
  <si>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</si>
  <si>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</si>
  <si>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</si>
  <si>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</si>
  <si>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</si>
  <si>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</si>
  <si>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</si>
  <si>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</si>
  <si>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</si>
  <si>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</si>
  <si>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</si>
  <si>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</si>
  <si>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</si>
  <si>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</si>
  <si>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</si>
  <si>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</si>
  <si>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</si>
  <si>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</si>
  <si>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</si>
  <si>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</si>
  <si>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</si>
  <si>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</si>
  <si>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</si>
  <si>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</si>
  <si>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</si>
  <si>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</si>
  <si>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</si>
  <si>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</si>
  <si>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</si>
  <si>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</si>
  <si>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</si>
  <si>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</si>
  <si>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</si>
  <si>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</si>
  <si>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</si>
  <si>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</si>
  <si>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</si>
  <si>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</si>
  <si>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</si>
  <si>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</si>
  <si>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</si>
  <si>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</si>
  <si>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</si>
  <si>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</si>
  <si>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</si>
  <si>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</si>
  <si>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</si>
  <si>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</si>
  <si>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</si>
  <si>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</si>
  <si>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</si>
  <si>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</si>
  <si>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</si>
  <si>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</si>
  <si>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</si>
  <si>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</si>
  <si>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</si>
  <si>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</si>
  <si>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</si>
  <si>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</si>
  <si>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</si>
  <si>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</si>
  <si>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</si>
  <si>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</si>
  <si>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</si>
  <si>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</si>
  <si>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</si>
  <si>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</si>
  <si>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</si>
  <si>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</si>
  <si>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</si>
  <si>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</si>
  <si>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</si>
  <si>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</si>
  <si>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</si>
  <si>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</si>
  <si>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</si>
  <si>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</si>
  <si>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</si>
  <si>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</si>
  <si>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</si>
  <si>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</si>
  <si>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</si>
  <si>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</si>
  <si>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</si>
  <si>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</si>
  <si>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</si>
  <si>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</si>
  <si>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</si>
  <si>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</si>
  <si>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</si>
  <si>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</si>
  <si>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</si>
  <si>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</si>
  <si>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</si>
  <si>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</si>
  <si>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</si>
  <si>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</si>
  <si>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</si>
  <si>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</si>
  <si>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</si>
  <si>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</si>
  <si>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</si>
  <si>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</si>
  <si>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</si>
  <si>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</si>
  <si>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</si>
  <si>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</si>
  <si>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</si>
  <si>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</si>
  <si>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</si>
  <si>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</si>
  <si>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</si>
  <si>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</si>
  <si>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</si>
  <si>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</si>
  <si>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</si>
  <si>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</si>
  <si>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</si>
  <si>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</si>
  <si>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</si>
  <si>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</si>
  <si>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</si>
  <si>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</si>
  <si>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</si>
  <si>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</si>
  <si>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</si>
  <si>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</si>
  <si>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</si>
  <si>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</si>
  <si>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</si>
  <si>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</si>
  <si>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</si>
  <si>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</si>
  <si>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</si>
  <si>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</si>
  <si>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</si>
  <si>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</si>
  <si>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</si>
  <si>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</si>
  <si>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</si>
  <si>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</si>
  <si>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</si>
  <si>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</si>
  <si>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</si>
  <si>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</si>
  <si>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</si>
  <si>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</si>
  <si>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</si>
  <si>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</si>
  <si>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</si>
  <si>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</si>
  <si>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</si>
  <si>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</si>
  <si>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</si>
  <si>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</si>
  <si>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</si>
  <si>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</si>
  <si>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</si>
  <si>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</si>
  <si>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</si>
  <si>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</si>
  <si>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</si>
  <si>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</si>
  <si>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</si>
  <si>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</si>
  <si>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</si>
  <si>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</si>
  <si>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</si>
  <si>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</si>
  <si>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</si>
  <si>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</si>
  <si>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</si>
  <si>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</si>
  <si>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</si>
  <si>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</si>
  <si>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</si>
  <si>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</si>
  <si>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</si>
  <si>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</si>
  <si>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</si>
  <si>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</si>
  <si>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</si>
  <si>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</si>
  <si>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</si>
  <si>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</si>
  <si>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</si>
  <si>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</si>
  <si>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</si>
  <si>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</si>
  <si>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</si>
  <si>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</si>
  <si>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</si>
  <si>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</si>
  <si>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</si>
  <si>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</si>
  <si>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</si>
  <si>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</si>
  <si>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</si>
  <si>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</si>
  <si>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</si>
  <si>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</si>
  <si>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</si>
  <si>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</si>
  <si>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</si>
  <si>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</si>
  <si>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</si>
  <si>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</si>
  <si>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</si>
  <si>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</si>
  <si>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</si>
  <si>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</si>
  <si>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</si>
  <si>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</si>
  <si>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</si>
  <si>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</si>
  <si>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</si>
  <si>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</si>
  <si>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</si>
  <si>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</si>
  <si>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</si>
  <si>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</si>
  <si>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</si>
  <si>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</si>
  <si>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</si>
  <si>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</si>
  <si>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</si>
  <si>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</si>
  <si>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</si>
  <si>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</si>
  <si>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</si>
  <si>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</si>
  <si>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</si>
  <si>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</si>
  <si>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</si>
  <si>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</si>
  <si>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</si>
  <si>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</si>
  <si>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</si>
  <si>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</si>
  <si>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</si>
  <si>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</si>
  <si>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</si>
  <si>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</si>
  <si>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</si>
  <si>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</si>
  <si>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</si>
  <si>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</si>
  <si>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</si>
  <si>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</si>
  <si>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</si>
  <si>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</si>
  <si>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</si>
  <si>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</si>
  <si>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</si>
  <si>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</si>
  <si>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</si>
  <si>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</si>
  <si>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</si>
  <si>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</si>
  <si>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</si>
  <si>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</si>
  <si>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</si>
  <si>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</si>
  <si>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</si>
  <si>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</si>
  <si>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</si>
  <si>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</si>
  <si>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</si>
  <si>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</si>
  <si>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</si>
  <si>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</si>
  <si>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</si>
  <si>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</si>
  <si>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</si>
  <si>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</si>
  <si>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</si>
  <si>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</si>
  <si>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</si>
  <si>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</si>
  <si>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</si>
  <si>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</si>
  <si>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</si>
  <si>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</si>
  <si>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</si>
  <si>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</si>
  <si>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</si>
  <si>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</si>
  <si>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</si>
  <si>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</si>
  <si>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</si>
  <si>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</si>
  <si>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</si>
  <si>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</si>
  <si>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</si>
  <si>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</si>
  <si>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</si>
  <si>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</si>
  <si>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</si>
  <si>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</si>
  <si>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</si>
  <si>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</si>
  <si>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</si>
  <si>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</si>
  <si>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</si>
  <si>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</si>
  <si>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</si>
  <si>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</si>
  <si>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</si>
  <si>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</si>
  <si>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</si>
  <si>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</si>
  <si>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</si>
  <si>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</si>
  <si>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</si>
  <si>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</si>
  <si>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</si>
  <si>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</si>
  <si>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</si>
  <si>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</si>
  <si>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</si>
  <si>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</si>
  <si>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</si>
  <si>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</si>
  <si>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</si>
  <si>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</si>
  <si>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</si>
  <si>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</si>
  <si>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</si>
  <si>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</si>
  <si>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</si>
  <si>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</si>
  <si>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</si>
  <si>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</si>
  <si>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</si>
  <si>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</si>
  <si>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</si>
  <si>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</si>
  <si>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</si>
  <si>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</si>
  <si>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</si>
  <si>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</si>
  <si>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</si>
  <si>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</si>
  <si>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</si>
  <si>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</si>
  <si>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</si>
  <si>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</si>
  <si>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</si>
  <si>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</si>
  <si>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</si>
  <si>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</si>
  <si>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</si>
  <si>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</si>
  <si>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</si>
  <si>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</si>
  <si>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</si>
  <si>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</si>
  <si>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</si>
  <si>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</si>
  <si>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</si>
  <si>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</si>
  <si>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</si>
  <si>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</si>
  <si>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</si>
  <si>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</si>
  <si>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</si>
  <si>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</si>
  <si>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</si>
  <si>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</si>
  <si>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</si>
  <si>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</si>
  <si>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</si>
  <si>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</si>
  <si>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</si>
  <si>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</si>
  <si>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</si>
  <si>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</si>
  <si>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</si>
  <si>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</si>
  <si>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</si>
  <si>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</si>
  <si>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</si>
  <si>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</si>
  <si>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</si>
  <si>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</si>
  <si>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</si>
  <si>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</si>
  <si>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</si>
  <si>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</si>
  <si>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</si>
  <si>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</si>
  <si>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</si>
  <si>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</si>
  <si>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</si>
  <si>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</si>
  <si>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</si>
  <si>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</si>
  <si>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</si>
  <si>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</si>
  <si>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</si>
  <si>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</si>
  <si>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</si>
  <si>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</si>
  <si>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</si>
  <si>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</si>
  <si>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</si>
  <si>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</si>
  <si>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</si>
  <si>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</si>
  <si>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</si>
  <si>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</si>
  <si>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</si>
  <si>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</si>
  <si>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</si>
  <si>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</si>
  <si>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</si>
  <si>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</si>
  <si>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</si>
  <si>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</si>
  <si>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</si>
  <si>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</si>
  <si>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</si>
  <si>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</si>
  <si>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</si>
  <si>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</si>
  <si>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</si>
  <si>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</si>
  <si>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</si>
  <si>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</si>
  <si>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</si>
  <si>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</si>
  <si>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</si>
  <si>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</si>
  <si>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</si>
  <si>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</si>
  <si>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</si>
  <si>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</si>
  <si>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</si>
  <si>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</si>
  <si>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</si>
  <si>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</si>
  <si>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</si>
  <si>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</si>
  <si>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</si>
  <si>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</si>
  <si>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</si>
  <si>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</si>
  <si>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</si>
  <si>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</si>
  <si>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</si>
  <si>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</si>
  <si>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</si>
  <si>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</si>
  <si>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</si>
  <si>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</si>
  <si>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</si>
  <si>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</si>
  <si>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</si>
  <si>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</si>
  <si>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</si>
  <si>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</si>
  <si>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</si>
  <si>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</si>
  <si>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</si>
  <si>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</si>
  <si>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</si>
  <si>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</si>
  <si>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</si>
  <si>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</si>
  <si>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</si>
  <si>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</si>
  <si>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</si>
  <si>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</si>
  <si>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</si>
  <si>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</si>
  <si>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</si>
  <si>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</si>
  <si>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</si>
  <si>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</si>
  <si>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</si>
  <si>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</si>
  <si>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</si>
  <si>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</si>
  <si>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</si>
  <si>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</si>
  <si>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</si>
  <si>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</si>
  <si>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</si>
  <si>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</si>
  <si>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</si>
  <si>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</si>
  <si>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</si>
  <si>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</si>
  <si>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</si>
  <si>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</si>
  <si>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</si>
  <si>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</si>
  <si>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</si>
  <si>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</si>
  <si>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</si>
  <si>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</si>
  <si>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</si>
  <si>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</si>
  <si>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</si>
  <si>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</si>
  <si>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</si>
  <si>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</si>
  <si>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</si>
  <si>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</si>
  <si>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</si>
  <si>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</si>
  <si>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</si>
  <si>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</si>
  <si>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</si>
  <si>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</si>
  <si>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</si>
  <si>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</si>
  <si>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</si>
  <si>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</si>
  <si>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</si>
  <si>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</si>
  <si>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</si>
  <si>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</si>
  <si>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</si>
  <si>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</si>
  <si>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</si>
  <si>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</si>
  <si>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</si>
  <si>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</si>
  <si>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</si>
  <si>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</si>
  <si>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</si>
  <si>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</si>
  <si>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</si>
  <si>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</si>
  <si>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</si>
  <si>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</si>
  <si>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</si>
  <si>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</si>
  <si>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</si>
  <si>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</si>
  <si>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</si>
  <si>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</si>
  <si>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</si>
  <si>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</si>
  <si>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</si>
  <si>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</si>
  <si>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</si>
  <si>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</si>
  <si>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</si>
  <si>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</si>
  <si>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</si>
  <si>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</si>
  <si>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</si>
  <si>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</si>
  <si>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</si>
  <si>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</si>
  <si>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</si>
  <si>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</si>
  <si>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</si>
  <si>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</si>
  <si>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</si>
  <si>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</si>
  <si>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</si>
  <si>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</si>
  <si>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</si>
  <si>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</si>
  <si>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</si>
  <si>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</si>
  <si>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</si>
  <si>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</si>
  <si>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</si>
  <si>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</si>
  <si>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</si>
  <si>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</si>
  <si>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</si>
  <si>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</si>
  <si>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</si>
  <si>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</si>
  <si>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</si>
  <si>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</si>
  <si>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</si>
  <si>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</si>
  <si>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</si>
  <si>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</si>
  <si>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</si>
  <si>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</si>
  <si>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</si>
  <si>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</si>
  <si>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</si>
  <si>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</si>
  <si>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</si>
  <si>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</si>
  <si>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</si>
  <si>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</si>
  <si>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</si>
  <si>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</si>
  <si>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</si>
  <si>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</si>
  <si>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</si>
  <si>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</si>
  <si>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</si>
  <si>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</si>
  <si>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</si>
  <si>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</si>
  <si>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</si>
  <si>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</si>
  <si>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</si>
  <si>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</si>
  <si>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</si>
  <si>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</si>
  <si>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</si>
  <si>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</si>
  <si>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</si>
  <si>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</si>
  <si>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</si>
  <si>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</si>
  <si>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</si>
  <si>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</si>
  <si>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</si>
  <si>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</si>
  <si>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</si>
  <si>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</si>
  <si>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</si>
  <si>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</si>
  <si>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</si>
  <si>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</si>
  <si>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</si>
  <si>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</si>
  <si>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</si>
  <si>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</si>
  <si>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</si>
  <si>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</si>
  <si>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</si>
  <si>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</si>
  <si>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</si>
  <si>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</si>
  <si>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</si>
  <si>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</si>
  <si>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</si>
  <si>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</si>
  <si>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</si>
  <si>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</si>
  <si>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</si>
  <si>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</si>
  <si>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</si>
  <si>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</si>
  <si>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</si>
  <si>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</si>
  <si>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</si>
  <si>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</si>
  <si>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</si>
  <si>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</si>
  <si>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</si>
  <si>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</si>
  <si>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</si>
  <si>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</si>
  <si>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</si>
  <si>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</si>
  <si>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</si>
  <si>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</si>
  <si>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</si>
  <si>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</si>
  <si>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</si>
  <si>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</si>
  <si>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</si>
  <si>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</si>
  <si>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</si>
  <si>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</si>
  <si>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</si>
  <si>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</si>
  <si>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</si>
  <si>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</si>
  <si>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</si>
  <si>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</si>
  <si>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</si>
  <si>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</si>
  <si>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</si>
  <si>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</si>
  <si>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</si>
  <si>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</si>
  <si>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</si>
  <si>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</si>
  <si>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</si>
  <si>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</si>
  <si>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</si>
  <si>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</si>
  <si>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</si>
  <si>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</si>
  <si>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</si>
  <si>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</si>
  <si>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</si>
  <si>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</si>
  <si>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</si>
  <si>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</si>
  <si>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</si>
  <si>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</si>
  <si>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</si>
  <si>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</si>
  <si>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</si>
  <si>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</si>
  <si>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</si>
  <si>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</si>
  <si>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</si>
  <si>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</si>
  <si>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</si>
  <si>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</si>
  <si>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</si>
  <si>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</si>
  <si>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</si>
  <si>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</si>
  <si>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</si>
  <si>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</si>
  <si>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</si>
  <si>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</si>
  <si>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</si>
  <si>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</si>
  <si>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</si>
  <si>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</si>
  <si>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</si>
  <si>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</si>
  <si>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</si>
  <si>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</si>
  <si>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</si>
  <si>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</si>
  <si>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</si>
  <si>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</si>
  <si>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</si>
  <si>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</si>
  <si>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</si>
  <si>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</si>
  <si>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</si>
  <si>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</si>
  <si>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</si>
  <si>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</si>
  <si>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</si>
  <si>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</si>
  <si>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</si>
  <si>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</si>
  <si>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</si>
  <si>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</si>
  <si>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</si>
  <si>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</si>
  <si>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</si>
  <si>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</si>
  <si>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</si>
  <si>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</si>
  <si>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</si>
  <si>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</si>
  <si>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</si>
  <si>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</si>
  <si>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</si>
  <si>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</si>
  <si>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</si>
  <si>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</si>
  <si>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</si>
  <si>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</si>
  <si>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</si>
  <si>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</si>
  <si>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</si>
  <si>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</si>
  <si>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</si>
  <si>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</si>
  <si>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</si>
  <si>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</si>
  <si>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</si>
  <si>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</si>
  <si>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</si>
  <si>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</si>
  <si>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</si>
  <si>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</si>
  <si>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</si>
  <si>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</si>
  <si>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</si>
  <si>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</si>
  <si>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</si>
  <si>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</si>
  <si>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</si>
  <si>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</si>
  <si>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</si>
  <si>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</si>
  <si>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</si>
  <si>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</si>
  <si>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</si>
  <si>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</si>
  <si>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</si>
  <si>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</si>
  <si>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</si>
  <si>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</si>
  <si>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</si>
  <si>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</si>
  <si>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</si>
  <si>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</si>
  <si>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</si>
  <si>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</si>
  <si>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</si>
  <si>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</si>
  <si>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</si>
  <si>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</si>
  <si>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</si>
  <si>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</si>
  <si>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</si>
  <si>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</si>
  <si>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</si>
  <si>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</si>
  <si>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</si>
  <si>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</si>
  <si>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</si>
  <si>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</si>
  <si>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</si>
  <si>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</si>
  <si>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</si>
  <si>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</si>
  <si>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</si>
  <si>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</si>
  <si>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</si>
  <si>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</si>
  <si>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</si>
  <si>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</si>
  <si>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</si>
  <si>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</si>
  <si>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</si>
  <si>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</si>
  <si>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</si>
  <si>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</si>
  <si>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</si>
  <si>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</si>
  <si>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</si>
  <si>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</si>
  <si>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</si>
  <si>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</si>
  <si>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</si>
  <si>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</si>
  <si>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</si>
  <si>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</si>
  <si>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</si>
  <si>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</si>
  <si>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</si>
  <si>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</si>
  <si>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</si>
  <si>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</si>
  <si>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</si>
  <si>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</si>
  <si>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</si>
  <si>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</si>
  <si>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</si>
  <si>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</si>
  <si>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</si>
  <si>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</si>
  <si>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</si>
  <si>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</si>
  <si>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</si>
  <si>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</si>
  <si>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</si>
  <si>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</si>
  <si>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</si>
  <si>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</si>
  <si>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</si>
  <si>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</si>
  <si>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</si>
  <si>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</si>
  <si>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</si>
  <si>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</si>
  <si>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</si>
  <si>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</si>
  <si>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</si>
  <si>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</si>
  <si>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</si>
  <si>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</si>
  <si>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</si>
  <si>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</si>
  <si>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</si>
  <si>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</si>
  <si>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</si>
  <si>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</si>
  <si>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</si>
  <si>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</si>
  <si>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</si>
  <si>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</si>
  <si>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</si>
  <si>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</si>
  <si>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</si>
  <si>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</si>
  <si>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</si>
  <si>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</si>
  <si>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</si>
  <si>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</si>
  <si>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</si>
  <si>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</si>
  <si>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</si>
  <si>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</si>
  <si>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</si>
  <si>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</si>
  <si>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</si>
  <si>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</si>
  <si>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</si>
  <si>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</si>
  <si>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</si>
  <si>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</si>
  <si>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</si>
  <si>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</si>
  <si>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</si>
  <si>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</si>
  <si>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</si>
  <si>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</si>
  <si>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</si>
  <si>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</si>
  <si>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</si>
  <si>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</si>
  <si>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</si>
  <si>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</si>
  <si>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</si>
  <si>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</si>
  <si>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</si>
  <si>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</si>
  <si>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</si>
  <si>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</si>
  <si>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</si>
  <si>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</si>
  <si>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</si>
  <si>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</si>
  <si>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</si>
  <si>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</si>
  <si>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</si>
  <si>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</si>
  <si>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</si>
  <si>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</si>
  <si>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</si>
  <si>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</si>
  <si>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</si>
  <si>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</si>
  <si>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</si>
  <si>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</si>
  <si>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</si>
  <si>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</si>
  <si>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</si>
  <si>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</si>
  <si>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</si>
  <si>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</si>
  <si>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</si>
  <si>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</si>
  <si>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</si>
  <si>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</si>
  <si>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</si>
  <si>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</si>
  <si>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</si>
  <si>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</si>
  <si>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</si>
  <si>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</si>
  <si>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</si>
  <si>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</si>
  <si>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</si>
  <si>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</si>
  <si>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</si>
  <si>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</si>
  <si>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</si>
  <si>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</si>
  <si>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</si>
  <si>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</si>
  <si>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</si>
  <si>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</si>
  <si>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</si>
  <si>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</si>
  <si>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</si>
  <si>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</si>
  <si>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</si>
  <si>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</si>
  <si>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</si>
  <si>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</si>
  <si>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</si>
  <si>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</si>
  <si>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</si>
  <si>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</si>
  <si>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</si>
  <si>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</si>
  <si>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</si>
  <si>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</si>
  <si>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</si>
  <si>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</si>
  <si>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</si>
  <si>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</si>
  <si>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</si>
  <si>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</si>
  <si>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</si>
  <si>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</si>
  <si>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</si>
  <si>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</si>
  <si>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</si>
  <si>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</si>
  <si>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</si>
  <si>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</si>
  <si>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</si>
  <si>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</si>
  <si>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</si>
  <si>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</si>
  <si>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</si>
  <si>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</si>
  <si>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</si>
  <si>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</si>
  <si>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</si>
  <si>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</si>
  <si>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</si>
  <si>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</si>
  <si>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</si>
  <si>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</si>
  <si>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</si>
  <si>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</si>
  <si>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</si>
  <si>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</si>
  <si>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</si>
  <si>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</si>
  <si>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</si>
  <si>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</si>
  <si>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</si>
  <si>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</si>
  <si>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</si>
  <si>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</si>
  <si>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</si>
  <si>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</si>
  <si>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</si>
  <si>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</si>
  <si>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</si>
  <si>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</si>
  <si>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</si>
  <si>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</si>
  <si>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</si>
  <si>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</si>
  <si>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</si>
  <si>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</si>
  <si>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</si>
  <si>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</si>
  <si>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</si>
  <si>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</si>
  <si>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</si>
  <si>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</si>
  <si>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</si>
  <si>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</si>
  <si>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</si>
  <si>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</si>
  <si>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</si>
  <si>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</si>
  <si>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</si>
  <si>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</si>
  <si>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</si>
  <si>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</si>
  <si>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</si>
  <si>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</si>
  <si>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</si>
  <si>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</si>
  <si>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</si>
  <si>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</si>
  <si>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</si>
  <si>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</si>
  <si>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</si>
  <si>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</si>
  <si>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</si>
  <si>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</si>
  <si>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</si>
  <si>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</si>
  <si>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</si>
  <si>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</si>
  <si>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</si>
  <si>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</si>
  <si>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</si>
  <si>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</si>
  <si>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</si>
  <si>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</si>
  <si>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</si>
  <si>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</si>
  <si>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</si>
  <si>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</si>
  <si>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</si>
  <si>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</si>
  <si>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</si>
  <si>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</si>
  <si>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</si>
  <si>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</si>
  <si>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</si>
  <si>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</si>
  <si>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</si>
  <si>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</si>
  <si>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</si>
  <si>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</si>
  <si>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</si>
  <si>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</si>
  <si>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</si>
  <si>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</si>
  <si>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</si>
  <si>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</si>
  <si>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</si>
  <si>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</si>
  <si>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</si>
  <si>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</si>
  <si>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</si>
  <si>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</si>
  <si>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</si>
  <si>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</si>
  <si>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</si>
  <si>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</si>
  <si>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</si>
  <si>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</si>
  <si>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</si>
  <si>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</si>
  <si>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</si>
  <si>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</si>
  <si>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</si>
  <si>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</si>
  <si>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</si>
  <si>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</si>
  <si>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</si>
  <si>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</si>
  <si>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</si>
  <si>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</si>
  <si>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</si>
  <si>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</si>
  <si>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</si>
  <si>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</si>
  <si>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</si>
  <si>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</si>
  <si>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</si>
  <si>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</si>
  <si>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</si>
  <si>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</si>
  <si>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</si>
  <si>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</si>
  <si>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</si>
  <si>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</si>
  <si>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</si>
  <si>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</si>
  <si>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</si>
  <si>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</si>
  <si>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</si>
  <si>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</si>
  <si>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</si>
  <si>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</si>
  <si>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</si>
  <si>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</si>
  <si>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</si>
  <si>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</si>
  <si>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</si>
  <si>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</si>
  <si>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</si>
  <si>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</si>
  <si>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</si>
  <si>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</si>
  <si>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</si>
  <si>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</si>
  <si>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</si>
  <si>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</si>
  <si>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COUSSANE EN AMONT DE COUBISOU</t>
  </si>
  <si>
    <t>LA COUSSANE</t>
  </si>
  <si>
    <t>05099120</t>
  </si>
  <si>
    <t>18310006400033</t>
  </si>
  <si>
    <t>Agence de l'Eau Adour-Garonne</t>
  </si>
  <si>
    <t>34255833500077</t>
  </si>
  <si>
    <t>AQUASCOP BIOLOGIE site de Monptellier</t>
  </si>
  <si>
    <t>VINCENT BOUCHAREYCHAS, ROMAIN VOLKMANN</t>
  </si>
  <si>
    <t>IBMR standard</t>
  </si>
  <si>
    <t>GAUCHE</t>
  </si>
  <si>
    <t>ETIAGE NORMAL</t>
  </si>
  <si>
    <t>ENSOLEILLE</t>
  </si>
  <si>
    <t>NULLE</t>
  </si>
  <si>
    <t>OUI</t>
  </si>
  <si>
    <t>abondant</t>
  </si>
  <si>
    <t>peu abondant</t>
  </si>
  <si>
    <t>IBMR-19-M143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</si>
</sst>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9">
      <selection activeCell="E21" sqref="E2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677876</v>
      </c>
      <c r="G10" s="113"/>
      <c r="H10" s="114"/>
    </row>
    <row r="11" spans="1:8" ht="15">
      <c r="A11" s="10" t="s">
        <v>2277</v>
      </c>
      <c r="B11" s="47">
        <v>43712</v>
      </c>
      <c r="D11" s="10" t="s">
        <v>2280</v>
      </c>
      <c r="E11" s="52">
        <v>6387693</v>
      </c>
      <c r="G11" s="113"/>
      <c r="H11" s="114"/>
    </row>
    <row r="12" spans="1:8" ht="15">
      <c r="A12" s="10" t="s">
        <v>2283</v>
      </c>
      <c r="B12" s="52" t="s">
        <v>5303</v>
      </c>
      <c r="D12" s="10" t="s">
        <v>2281</v>
      </c>
      <c r="E12" s="52">
        <v>677858</v>
      </c>
      <c r="G12" s="115"/>
      <c r="H12" s="116"/>
    </row>
    <row r="13" spans="1:5" ht="17.25" customHeight="1" thickBot="1">
      <c r="A13" s="2"/>
      <c r="B13" s="55"/>
      <c r="D13" s="10" t="s">
        <v>2282</v>
      </c>
      <c r="E13" s="52">
        <v>6387614</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677876</v>
      </c>
    </row>
    <row r="18" spans="1:3" ht="15">
      <c r="A18" s="123"/>
      <c r="B18" s="49" t="s">
        <v>2267</v>
      </c>
      <c r="C18" s="61">
        <f>E11</f>
        <v>6387693</v>
      </c>
    </row>
    <row r="19" spans="1:2" ht="15">
      <c r="A19" s="3" t="s">
        <v>2063</v>
      </c>
      <c r="B19" s="29">
        <v>409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4.4</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87</v>
      </c>
      <c r="D35" s="28" t="s">
        <v>2284</v>
      </c>
      <c r="E35" s="32">
        <v>13</v>
      </c>
    </row>
    <row r="36" spans="1:5" s="7" customFormat="1" ht="15" customHeight="1">
      <c r="A36" s="5" t="s">
        <v>2113</v>
      </c>
      <c r="B36" s="30">
        <v>87</v>
      </c>
      <c r="C36" s="6"/>
      <c r="D36" s="8" t="s">
        <v>2112</v>
      </c>
      <c r="E36" s="30">
        <v>13</v>
      </c>
    </row>
    <row r="37" spans="1:5" s="7" customFormat="1" ht="15" customHeight="1">
      <c r="A37" s="5" t="s">
        <v>2111</v>
      </c>
      <c r="B37" s="30">
        <v>4.4</v>
      </c>
      <c r="C37" s="6"/>
      <c r="D37" s="8" t="s">
        <v>2110</v>
      </c>
      <c r="E37" s="30">
        <v>4.4</v>
      </c>
    </row>
    <row r="38" spans="1:5" s="7" customFormat="1" ht="15" customHeight="1">
      <c r="A38" s="5" t="s">
        <v>2115</v>
      </c>
      <c r="B38" s="30">
        <v>2</v>
      </c>
      <c r="C38" s="6"/>
      <c r="D38" s="8" t="s">
        <v>2115</v>
      </c>
      <c r="E38" s="30">
        <v>1</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3</v>
      </c>
    </row>
    <row r="58" spans="1:5" s="15" customFormat="1" ht="15">
      <c r="A58" s="3" t="s">
        <v>2094</v>
      </c>
      <c r="B58" s="9">
        <v>3</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v>3</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2</v>
      </c>
      <c r="C85" s="6"/>
      <c r="D85" s="10" t="s">
        <v>2073</v>
      </c>
      <c r="E85" s="9">
        <v>2</v>
      </c>
    </row>
    <row r="86" spans="1:5" s="15" customFormat="1" ht="15">
      <c r="A86" s="3" t="s">
        <v>2072</v>
      </c>
      <c r="B86" s="9">
        <v>2</v>
      </c>
      <c r="C86" s="6"/>
      <c r="D86" s="10" t="s">
        <v>2072</v>
      </c>
      <c r="E86" s="9"/>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0.25</v>
      </c>
      <c r="E97" s="35"/>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1</v>
      </c>
      <c r="E99" s="35"/>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0.03</v>
      </c>
      <c r="E100" s="35"/>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35"/>
      <c r="F101" s="35" t="s">
        <v>2290</v>
      </c>
      <c r="G101" s="79"/>
      <c r="H101" s="80"/>
    </row>
    <row r="102" spans="1:8" ht="15">
      <c r="A102" s="33" t="s">
        <v>1883</v>
      </c>
      <c r="B102" s="20" t="str">
        <f>IF(A102="NEWCOD",IF(ISBLANK(G102),"renseigner le champ 'Nouveau taxon'",G102),VLOOKUP(A102,'Ref Taxo'!A:B,2,FALSE))</f>
        <v>Spirogyra</v>
      </c>
      <c r="C102" s="21">
        <f>IF(A102="NEWCOD",IF(ISBLANK(H102),"NoCod",H102),VLOOKUP(A102,'Ref Taxo'!A:D,4,FALSE))</f>
        <v>1147</v>
      </c>
      <c r="D102" s="34">
        <v>0.01</v>
      </c>
      <c r="E102" s="35"/>
      <c r="F102" s="35" t="s">
        <v>2290</v>
      </c>
      <c r="G102" s="79"/>
      <c r="H102" s="80"/>
    </row>
    <row r="103" spans="1:8" ht="15">
      <c r="A103" s="33" t="s">
        <v>418</v>
      </c>
      <c r="B103" s="20" t="str">
        <f>IF(A103="NEWCOD",IF(ISBLANK(G103),"renseigner le champ 'Nouveau taxon'",G103),VLOOKUP(A103,'Ref Taxo'!A:B,2,FALSE))</f>
        <v>Chiloscyphus polyanthos</v>
      </c>
      <c r="C103" s="21">
        <f>IF(A103="NEWCOD",IF(ISBLANK(H103),"NoCod",H103),VLOOKUP(A103,'Ref Taxo'!A:D,4,FALSE))</f>
        <v>1186</v>
      </c>
      <c r="D103" s="34">
        <v>0.05</v>
      </c>
      <c r="E103" s="35">
        <v>0.1</v>
      </c>
      <c r="F103" s="35" t="s">
        <v>2290</v>
      </c>
      <c r="G103" s="79"/>
      <c r="H103" s="80"/>
    </row>
    <row r="104" spans="1:8" ht="15">
      <c r="A104" s="33" t="s">
        <v>172</v>
      </c>
      <c r="B104" s="20" t="str">
        <f>IF(A104="NEWCOD",IF(ISBLANK(G104),"renseigner le champ 'Nouveau taxon'",G104),VLOOKUP(A104,'Ref Taxo'!A:B,2,FALSE))</f>
        <v>Brachythecium rivulare</v>
      </c>
      <c r="C104" s="21">
        <f>IF(A104="NEWCOD",IF(ISBLANK(H104),"NoCod",H104),VLOOKUP(A104,'Ref Taxo'!A:D,4,FALSE))</f>
        <v>1260</v>
      </c>
      <c r="D104" s="34">
        <v>0.15</v>
      </c>
      <c r="E104" s="35"/>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c r="E105" s="35">
        <v>0.01</v>
      </c>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0.01</v>
      </c>
      <c r="E106" s="35"/>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0.01</v>
      </c>
      <c r="E107" s="35"/>
      <c r="F107" s="35" t="s">
        <v>2290</v>
      </c>
      <c r="G107" s="79"/>
      <c r="H107" s="80"/>
    </row>
    <row r="108" spans="1:8" ht="15">
      <c r="A108" s="33" t="s">
        <v>775</v>
      </c>
      <c r="B108" s="20" t="str">
        <f>IF(A108="NEWCOD",IF(ISBLANK(G108),"renseigner le champ 'Nouveau taxon'",G108),VLOOKUP(A108,'Ref Taxo'!A:B,2,FALSE))</f>
        <v>Fontinalis squamosa</v>
      </c>
      <c r="C108" s="21">
        <f>IF(A108="NEWCOD",IF(ISBLANK(H108),"NoCod",H108),VLOOKUP(A108,'Ref Taxo'!A:D,4,FALSE))</f>
        <v>1312</v>
      </c>
      <c r="D108" s="34">
        <v>0.5</v>
      </c>
      <c r="E108" s="35">
        <v>0.4</v>
      </c>
      <c r="F108" s="35" t="s">
        <v>2290</v>
      </c>
      <c r="G108" s="79"/>
      <c r="H108" s="80"/>
    </row>
    <row r="109" spans="1:8" ht="15">
      <c r="A109" s="33" t="s">
        <v>879</v>
      </c>
      <c r="B109" s="20" t="str">
        <f>IF(A109="NEWCOD",IF(ISBLANK(G109),"renseigner le champ 'Nouveau taxon'",G109),VLOOKUP(A109,'Ref Taxo'!A:B,2,FALSE))</f>
        <v>Hygrohypnum duriusculum</v>
      </c>
      <c r="C109" s="21">
        <f>IF(A109="NEWCOD",IF(ISBLANK(H109),"NoCod",H109),VLOOKUP(A109,'Ref Taxo'!A:D,4,FALSE))</f>
        <v>9821</v>
      </c>
      <c r="D109" s="34">
        <v>0.01</v>
      </c>
      <c r="E109" s="35"/>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0.15</v>
      </c>
      <c r="E110" s="35">
        <v>0.15</v>
      </c>
      <c r="F110" s="35" t="s">
        <v>2290</v>
      </c>
      <c r="G110" s="79"/>
      <c r="H110" s="80"/>
    </row>
    <row r="111" spans="1:8" ht="15">
      <c r="A111" s="33" t="s">
        <v>425</v>
      </c>
      <c r="B111" s="20" t="str">
        <f>IF(A111="NEWCOD",IF(ISBLANK(G111),"renseigner le champ 'Nouveau taxon'",G111),VLOOKUP(A111,'Ref Taxo'!A:B,2,FALSE))</f>
        <v>Chrysosplenium oppositifolium</v>
      </c>
      <c r="C111" s="21">
        <f>IF(A111="NEWCOD",IF(ISBLANK(H111),"NoCod",H111),VLOOKUP(A111,'Ref Taxo'!A:D,4,FALSE))</f>
        <v>1939</v>
      </c>
      <c r="D111" s="34"/>
      <c r="E111" s="35">
        <v>0.01</v>
      </c>
      <c r="F111" s="35" t="s">
        <v>2290</v>
      </c>
      <c r="G111" s="79"/>
      <c r="H111" s="80"/>
    </row>
    <row r="112" spans="1:8" ht="15">
      <c r="A112" s="33" t="s">
        <v>1616</v>
      </c>
      <c r="B112" s="20" t="str">
        <f>IF(A112="NEWCOD",IF(ISBLANK(G112),"renseigner le champ 'Nouveau taxon'",G112),VLOOKUP(A112,'Ref Taxo'!A:B,2,FALSE))</f>
        <v>Ranunculus repens</v>
      </c>
      <c r="C112" s="21">
        <f>IF(A112="NEWCOD",IF(ISBLANK(H112),"NoCod",H112),VLOOKUP(A112,'Ref Taxo'!A:D,4,FALSE))</f>
        <v>1910</v>
      </c>
      <c r="D112" s="34">
        <v>0.01</v>
      </c>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2020-02-28T17:00:01Z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