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9170" sheetId="2" r:id="rId2"/>
    <sheet name="Mises à jour" sheetId="3" r:id="rId3"/>
  </sheets>
  <definedNames/>
  <calcPr calcId="145621"/>
</workbook>
</file>

<file path=xl/sharedStrings.xml><?xml version="1.0" encoding="utf-8"?>
<sst xmlns="http://schemas.openxmlformats.org/spreadsheetml/2006/main" count="6484" uniqueCount="5305">
  <si>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</si>
  <si>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</si>
  <si>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</si>
  <si>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</si>
  <si>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</si>
  <si>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</si>
  <si>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</si>
  <si>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</si>
  <si>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</si>
  <si>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</si>
  <si>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</si>
  <si>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</si>
  <si>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</si>
  <si>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</si>
  <si>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</si>
  <si>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</si>
  <si>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</si>
  <si>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</si>
  <si>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</si>
  <si>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</si>
  <si>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</si>
  <si>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</si>
  <si>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</si>
  <si>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</si>
  <si>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</si>
  <si>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</si>
  <si>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</si>
  <si>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</si>
  <si>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</si>
  <si>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</si>
  <si>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</si>
  <si>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</si>
  <si>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</si>
  <si>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</si>
  <si>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</si>
  <si>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</si>
  <si>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</si>
  <si>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</si>
  <si>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</si>
  <si>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</si>
  <si>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</si>
  <si>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</si>
  <si>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</si>
  <si>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</si>
  <si>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</si>
  <si>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</si>
  <si>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</si>
  <si>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</si>
  <si>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</si>
  <si>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</si>
  <si>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</si>
  <si>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</si>
  <si>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</si>
  <si>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</si>
  <si>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</si>
  <si>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</si>
  <si>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</si>
  <si>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</si>
  <si>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</si>
  <si>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</si>
  <si>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</si>
  <si>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</si>
  <si>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</si>
  <si>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</si>
  <si>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</si>
  <si>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</si>
  <si>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</si>
  <si>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</si>
  <si>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</si>
  <si>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</si>
  <si>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</si>
  <si>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</si>
  <si>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</si>
  <si>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</si>
  <si>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</si>
  <si>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</si>
  <si>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</si>
  <si>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</si>
  <si>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</si>
  <si>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</si>
  <si>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</si>
  <si>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</si>
  <si>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</si>
  <si>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</si>
  <si>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</si>
  <si>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</si>
  <si>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</si>
  <si>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</si>
  <si>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</si>
  <si>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</si>
  <si>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</si>
  <si>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</si>
  <si>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</si>
  <si>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</si>
  <si>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</si>
  <si>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</si>
  <si>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</si>
  <si>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</si>
  <si>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</si>
  <si>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</si>
  <si>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</si>
  <si>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</si>
  <si>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</si>
  <si>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</si>
  <si>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</si>
  <si>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</si>
  <si>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</si>
  <si>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</si>
  <si>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</si>
  <si>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</si>
  <si>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</si>
  <si>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</si>
  <si>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</si>
  <si>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</si>
  <si>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</si>
  <si>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</si>
  <si>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</si>
  <si>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</si>
  <si>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</si>
  <si>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</si>
  <si>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</si>
  <si>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</si>
  <si>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</si>
  <si>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</si>
  <si>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</si>
  <si>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</si>
  <si>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</si>
  <si>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</si>
  <si>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</si>
  <si>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</si>
  <si>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</si>
  <si>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</si>
  <si>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</si>
  <si>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</si>
  <si>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</si>
  <si>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</si>
  <si>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</si>
  <si>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</si>
  <si>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</si>
  <si>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</si>
  <si>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</si>
  <si>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</si>
  <si>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</si>
  <si>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</si>
  <si>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</si>
  <si>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</si>
  <si>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</si>
  <si>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</si>
  <si>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</si>
  <si>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</si>
  <si>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</si>
  <si>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</si>
  <si>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</si>
  <si>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</si>
  <si>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</si>
  <si>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</si>
  <si>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</si>
  <si>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</si>
  <si>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</si>
  <si>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</si>
  <si>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</si>
  <si>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</si>
  <si>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</si>
  <si>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</si>
  <si>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</si>
  <si>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</si>
  <si>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</si>
  <si>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</si>
  <si>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</si>
  <si>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</si>
  <si>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</si>
  <si>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</si>
  <si>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</si>
  <si>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</si>
  <si>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</si>
  <si>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</si>
  <si>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</si>
  <si>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</si>
  <si>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</si>
  <si>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</si>
  <si>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</si>
  <si>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</si>
  <si>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</si>
  <si>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</si>
  <si>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</si>
  <si>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</si>
  <si>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</si>
  <si>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</si>
  <si>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</si>
  <si>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</si>
  <si>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</si>
  <si>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</si>
  <si>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</si>
  <si>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</si>
  <si>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</si>
  <si>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</si>
  <si>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</si>
  <si>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</si>
  <si>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</si>
  <si>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</si>
  <si>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</si>
  <si>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</si>
  <si>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</si>
  <si>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</si>
  <si>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</si>
  <si>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</si>
  <si>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</si>
  <si>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</si>
  <si>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</si>
  <si>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</si>
  <si>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</si>
  <si>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</si>
  <si>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</si>
  <si>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</si>
  <si>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</si>
  <si>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</si>
  <si>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</si>
  <si>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</si>
  <si>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</si>
  <si>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</si>
  <si>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</si>
  <si>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</si>
  <si>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</si>
  <si>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</si>
  <si>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</si>
  <si>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</si>
  <si>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</si>
  <si>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</si>
  <si>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</si>
  <si>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</si>
  <si>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</si>
  <si>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</si>
  <si>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</si>
  <si>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</si>
  <si>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</si>
  <si>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</si>
  <si>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</si>
  <si>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</si>
  <si>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</si>
  <si>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</si>
  <si>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</si>
  <si>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</si>
  <si>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</si>
  <si>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</si>
  <si>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</si>
  <si>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</si>
  <si>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</si>
  <si>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</si>
  <si>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</si>
  <si>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</si>
  <si>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</si>
  <si>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</si>
  <si>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</si>
  <si>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</si>
  <si>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</si>
  <si>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</si>
  <si>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</si>
  <si>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</si>
  <si>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</si>
  <si>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</si>
  <si>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</si>
  <si>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</si>
  <si>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</si>
  <si>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</si>
  <si>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</si>
  <si>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</si>
  <si>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</si>
  <si>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</si>
  <si>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</si>
  <si>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</si>
  <si>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</si>
  <si>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</si>
  <si>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</si>
  <si>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</si>
  <si>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</si>
  <si>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</si>
  <si>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</si>
  <si>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</si>
  <si>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</si>
  <si>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</si>
  <si>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</si>
  <si>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</si>
  <si>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</si>
  <si>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</si>
  <si>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</si>
  <si>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</si>
  <si>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</si>
  <si>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</si>
  <si>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</si>
  <si>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</si>
  <si>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</si>
  <si>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</si>
  <si>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</si>
  <si>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</si>
  <si>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</si>
  <si>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</si>
  <si>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</si>
  <si>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</si>
  <si>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</si>
  <si>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</si>
  <si>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</si>
  <si>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</si>
  <si>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</si>
  <si>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</si>
  <si>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</si>
  <si>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</si>
  <si>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</si>
  <si>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</si>
  <si>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</si>
  <si>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</si>
  <si>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</si>
  <si>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</si>
  <si>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</si>
  <si>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</si>
  <si>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</si>
  <si>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</si>
  <si>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</si>
  <si>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</si>
  <si>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</si>
  <si>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</si>
  <si>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</si>
  <si>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</si>
  <si>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</si>
  <si>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</si>
  <si>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</si>
  <si>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</si>
  <si>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</si>
  <si>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</si>
  <si>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</si>
  <si>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</si>
  <si>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</si>
  <si>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</si>
  <si>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</si>
  <si>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</si>
  <si>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</si>
  <si>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</si>
  <si>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</si>
  <si>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</si>
  <si>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</si>
  <si>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</si>
  <si>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</si>
  <si>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</si>
  <si>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</si>
  <si>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</si>
  <si>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</si>
  <si>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</si>
  <si>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</si>
  <si>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</si>
  <si>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</si>
  <si>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</si>
  <si>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</si>
  <si>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</si>
  <si>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</si>
  <si>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</si>
  <si>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</si>
  <si>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</si>
  <si>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</si>
  <si>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</si>
  <si>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</si>
  <si>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</si>
  <si>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</si>
  <si>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</si>
  <si>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</si>
  <si>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</si>
  <si>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</si>
  <si>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</si>
  <si>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</si>
  <si>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</si>
  <si>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</si>
  <si>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</si>
  <si>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</si>
  <si>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</si>
  <si>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</si>
  <si>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</si>
  <si>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</si>
  <si>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</si>
  <si>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</si>
  <si>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</si>
  <si>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</si>
  <si>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</si>
  <si>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</si>
  <si>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</si>
  <si>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</si>
  <si>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</si>
  <si>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</si>
  <si>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</si>
  <si>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</si>
  <si>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</si>
  <si>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</si>
  <si>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</si>
  <si>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</si>
  <si>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</si>
  <si>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</si>
  <si>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</si>
  <si>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</si>
  <si>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</si>
  <si>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</si>
  <si>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</si>
  <si>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</si>
  <si>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</si>
  <si>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</si>
  <si>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</si>
  <si>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</si>
  <si>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</si>
  <si>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</si>
  <si>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</si>
  <si>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</si>
  <si>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</si>
  <si>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</si>
  <si>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</si>
  <si>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</si>
  <si>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</si>
  <si>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</si>
  <si>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</si>
  <si>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</si>
  <si>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</si>
  <si>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</si>
  <si>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</si>
  <si>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</si>
  <si>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</si>
  <si>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</si>
  <si>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</si>
  <si>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</si>
  <si>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</si>
  <si>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</si>
  <si>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</si>
  <si>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</si>
  <si>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</si>
  <si>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</si>
  <si>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</si>
  <si>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</si>
  <si>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</si>
  <si>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</si>
  <si>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</si>
  <si>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</si>
  <si>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</si>
  <si>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</si>
  <si>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</si>
  <si>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</si>
  <si>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</si>
  <si>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</si>
  <si>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</si>
  <si>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</si>
  <si>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</si>
  <si>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</si>
  <si>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</si>
  <si>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</si>
  <si>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</si>
  <si>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</si>
  <si>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</si>
  <si>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</si>
  <si>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</si>
  <si>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</si>
  <si>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</si>
  <si>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</si>
  <si>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</si>
  <si>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</si>
  <si>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</si>
  <si>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</si>
  <si>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</si>
  <si>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</si>
  <si>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</si>
  <si>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</si>
  <si>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</si>
  <si>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</si>
  <si>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</si>
  <si>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</si>
  <si>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</si>
  <si>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</si>
  <si>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</si>
  <si>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</si>
  <si>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</si>
  <si>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</si>
  <si>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</si>
  <si>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</si>
  <si>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</si>
  <si>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</si>
  <si>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</si>
  <si>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</si>
  <si>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</si>
  <si>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</si>
  <si>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</si>
  <si>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</si>
  <si>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</si>
  <si>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</si>
  <si>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</si>
  <si>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</si>
  <si>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</si>
  <si>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</si>
  <si>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</si>
  <si>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</si>
  <si>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</si>
  <si>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</si>
  <si>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</si>
  <si>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</si>
  <si>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</si>
  <si>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</si>
  <si>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</si>
  <si>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</si>
  <si>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</si>
  <si>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</si>
  <si>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</si>
  <si>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</si>
  <si>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</si>
  <si>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</si>
  <si>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</si>
  <si>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</si>
  <si>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</si>
  <si>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</si>
  <si>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</si>
  <si>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</si>
  <si>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</si>
  <si>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</si>
  <si>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</si>
  <si>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</si>
  <si>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</si>
  <si>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</si>
  <si>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</si>
  <si>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</si>
  <si>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</si>
  <si>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</si>
  <si>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</si>
  <si>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</si>
  <si>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</si>
  <si>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</si>
  <si>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</si>
  <si>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</si>
  <si>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</si>
  <si>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</si>
  <si>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</si>
  <si>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</si>
  <si>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</si>
  <si>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</si>
  <si>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</si>
  <si>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</si>
  <si>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</si>
  <si>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</si>
  <si>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</si>
  <si>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</si>
  <si>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</si>
  <si>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</si>
  <si>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</si>
  <si>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</si>
  <si>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</si>
  <si>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</si>
  <si>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</si>
  <si>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</si>
  <si>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</si>
  <si>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</si>
  <si>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</si>
  <si>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</si>
  <si>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</si>
  <si>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</si>
  <si>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</si>
  <si>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</si>
  <si>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</si>
  <si>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</si>
  <si>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</si>
  <si>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</si>
  <si>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</si>
  <si>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</si>
  <si>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</si>
  <si>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</si>
  <si>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</si>
  <si>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</si>
  <si>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</si>
  <si>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</si>
  <si>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</si>
  <si>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</si>
  <si>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</si>
  <si>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</si>
  <si>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</si>
  <si>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</si>
  <si>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</si>
  <si>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</si>
  <si>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</si>
  <si>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</si>
  <si>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</si>
  <si>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</si>
  <si>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</si>
  <si>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</si>
  <si>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</si>
  <si>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</si>
  <si>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</si>
  <si>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</si>
  <si>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</si>
  <si>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</si>
  <si>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</si>
  <si>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</si>
  <si>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</si>
  <si>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</si>
  <si>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</si>
  <si>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</si>
  <si>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</si>
  <si>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</si>
  <si>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</si>
  <si>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</si>
  <si>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</si>
  <si>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</si>
  <si>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</si>
  <si>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</si>
  <si>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</si>
  <si>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</si>
  <si>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</si>
  <si>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</si>
  <si>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</si>
  <si>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</si>
  <si>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</si>
  <si>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</si>
  <si>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</si>
  <si>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</si>
  <si>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</si>
  <si>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</si>
  <si>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</si>
  <si>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</si>
  <si>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</si>
  <si>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</si>
  <si>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</si>
  <si>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</si>
  <si>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</si>
  <si>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</si>
  <si>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</si>
  <si>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</si>
  <si>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</si>
  <si>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</si>
  <si>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</si>
  <si>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</si>
  <si>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</si>
  <si>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</si>
  <si>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</si>
  <si>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</si>
  <si>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</si>
  <si>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</si>
  <si>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</si>
  <si>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</si>
  <si>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</si>
  <si>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</si>
  <si>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</si>
  <si>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</si>
  <si>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</si>
  <si>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</si>
  <si>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</si>
  <si>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</si>
  <si>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</si>
  <si>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</si>
  <si>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</si>
  <si>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</si>
  <si>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</si>
  <si>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</si>
  <si>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</si>
  <si>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</si>
  <si>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</si>
  <si>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</si>
  <si>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</si>
  <si>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</si>
  <si>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</si>
  <si>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</si>
  <si>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</si>
  <si>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</si>
  <si>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</si>
  <si>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</si>
  <si>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</si>
  <si>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</si>
  <si>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</si>
  <si>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</si>
  <si>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</si>
  <si>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</si>
  <si>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</si>
  <si>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</si>
  <si>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</si>
  <si>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</si>
  <si>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</si>
  <si>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</si>
  <si>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</si>
  <si>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</si>
  <si>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</si>
  <si>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</si>
  <si>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</si>
  <si>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</si>
  <si>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</si>
  <si>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</si>
  <si>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</si>
  <si>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</si>
  <si>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</si>
  <si>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</si>
  <si>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</si>
  <si>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</si>
  <si>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</si>
  <si>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</si>
  <si>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</si>
  <si>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</si>
  <si>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</si>
  <si>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</si>
  <si>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</si>
  <si>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</si>
  <si>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</si>
  <si>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</si>
  <si>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</si>
  <si>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</si>
  <si>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</si>
  <si>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</si>
  <si>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</si>
  <si>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</si>
  <si>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</si>
  <si>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</si>
  <si>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</si>
  <si>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</si>
  <si>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</si>
  <si>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</si>
  <si>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</si>
  <si>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</si>
  <si>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</si>
  <si>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</si>
  <si>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</si>
  <si>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</si>
  <si>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</si>
  <si>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</si>
  <si>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</si>
  <si>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</si>
  <si>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</si>
  <si>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</si>
  <si>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</si>
  <si>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</si>
  <si>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</si>
  <si>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</si>
  <si>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</si>
  <si>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</si>
  <si>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</si>
  <si>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</si>
  <si>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</si>
  <si>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</si>
  <si>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</si>
  <si>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</si>
  <si>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</si>
  <si>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</si>
  <si>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</si>
  <si>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</si>
  <si>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</si>
  <si>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</si>
  <si>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</si>
  <si>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</si>
  <si>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</si>
  <si>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</si>
  <si>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</si>
  <si>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</si>
  <si>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</si>
  <si>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</si>
  <si>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</si>
  <si>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</si>
  <si>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</si>
  <si>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</si>
  <si>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</si>
  <si>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</si>
  <si>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</si>
  <si>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</si>
  <si>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</si>
  <si>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</si>
  <si>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</si>
  <si>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</si>
  <si>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</si>
  <si>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</si>
  <si>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</si>
  <si>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</si>
  <si>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</si>
  <si>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</si>
  <si>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</si>
  <si>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</si>
  <si>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</si>
  <si>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</si>
  <si>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</si>
  <si>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</si>
  <si>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</si>
  <si>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</si>
  <si>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</si>
  <si>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</si>
  <si>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</si>
  <si>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</si>
  <si>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</si>
  <si>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</si>
  <si>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</si>
  <si>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</si>
  <si>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</si>
  <si>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</si>
  <si>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</si>
  <si>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</si>
  <si>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</si>
  <si>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</si>
  <si>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</si>
  <si>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</si>
  <si>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</si>
  <si>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</si>
  <si>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</si>
  <si>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</si>
  <si>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</si>
  <si>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</si>
  <si>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</si>
  <si>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</si>
  <si>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</si>
  <si>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</si>
  <si>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</si>
  <si>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</si>
  <si>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</si>
  <si>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</si>
  <si>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</si>
  <si>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</si>
  <si>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</si>
  <si>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</si>
  <si>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</si>
  <si>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</si>
  <si>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</si>
  <si>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</si>
  <si>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</si>
  <si>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</si>
  <si>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</si>
  <si>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</si>
  <si>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</si>
  <si>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</si>
  <si>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</si>
  <si>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</si>
  <si>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</si>
  <si>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</si>
  <si>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</si>
  <si>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</si>
  <si>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</si>
  <si>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</si>
  <si>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</si>
  <si>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</si>
  <si>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</si>
  <si>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</si>
  <si>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</si>
  <si>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</si>
  <si>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</si>
  <si>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</si>
  <si>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</si>
  <si>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</si>
  <si>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</si>
  <si>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</si>
  <si>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</si>
  <si>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</si>
  <si>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</si>
  <si>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</si>
  <si>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</si>
  <si>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</si>
  <si>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</si>
  <si>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</si>
  <si>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</si>
  <si>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</si>
  <si>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</si>
  <si>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</si>
  <si>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</si>
  <si>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</si>
  <si>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</si>
  <si>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</si>
  <si>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</si>
  <si>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</si>
  <si>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</si>
  <si>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</si>
  <si>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</si>
  <si>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</si>
  <si>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</si>
  <si>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</si>
  <si>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</si>
  <si>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</si>
  <si>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</si>
  <si>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</si>
  <si>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</si>
  <si>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</si>
  <si>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</si>
  <si>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</si>
  <si>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</si>
  <si>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</si>
  <si>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</si>
  <si>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</si>
  <si>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</si>
  <si>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</si>
  <si>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</si>
  <si>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</si>
  <si>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</si>
  <si>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</si>
  <si>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</si>
  <si>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</si>
  <si>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</si>
  <si>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</si>
  <si>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</si>
  <si>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</si>
  <si>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</si>
  <si>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</si>
  <si>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</si>
  <si>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</si>
  <si>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</si>
  <si>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</si>
  <si>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</si>
  <si>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</si>
  <si>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</si>
  <si>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</si>
  <si>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</si>
  <si>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</si>
  <si>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</si>
  <si>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</si>
  <si>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</si>
  <si>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</si>
  <si>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</si>
  <si>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</si>
  <si>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</si>
  <si>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</si>
  <si>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</si>
  <si>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</si>
  <si>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</si>
  <si>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</si>
  <si>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</si>
  <si>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</si>
  <si>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</si>
  <si>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</si>
  <si>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</si>
  <si>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</si>
  <si>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</si>
  <si>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</si>
  <si>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</si>
  <si>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</si>
  <si>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</si>
  <si>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</si>
  <si>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</si>
  <si>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</si>
  <si>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</si>
  <si>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</si>
  <si>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</si>
  <si>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</si>
  <si>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</si>
  <si>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</si>
  <si>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</si>
  <si>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</si>
  <si>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</si>
  <si>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</si>
  <si>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</si>
  <si>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</si>
  <si>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</si>
  <si>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</si>
  <si>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</si>
  <si>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</si>
  <si>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</si>
  <si>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</si>
  <si>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</si>
  <si>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</si>
  <si>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</si>
  <si>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</si>
  <si>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</si>
  <si>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</si>
  <si>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</si>
  <si>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</si>
  <si>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</si>
  <si>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</si>
  <si>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</si>
  <si>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</si>
  <si>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</si>
  <si>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</si>
  <si>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</si>
  <si>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</si>
  <si>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</si>
  <si>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</si>
  <si>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</si>
  <si>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</si>
  <si>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</si>
  <si>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</si>
  <si>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</si>
  <si>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</si>
  <si>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</si>
  <si>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</si>
  <si>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</si>
  <si>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</si>
  <si>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</si>
  <si>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</si>
  <si>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</si>
  <si>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</si>
  <si>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</si>
  <si>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</si>
  <si>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</si>
  <si>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</si>
  <si>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</si>
  <si>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</si>
  <si>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</si>
  <si>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</si>
  <si>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</si>
  <si>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</si>
  <si>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</si>
  <si>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</si>
  <si>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</si>
  <si>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</si>
  <si>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</si>
  <si>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</si>
  <si>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</si>
  <si>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</si>
  <si>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</si>
  <si>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</si>
  <si>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</si>
  <si>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</si>
  <si>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</si>
  <si>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</si>
  <si>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</si>
  <si>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</si>
  <si>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</si>
  <si>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</si>
  <si>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</si>
  <si>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</si>
  <si>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</si>
  <si>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</si>
  <si>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</si>
  <si>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</si>
  <si>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</si>
  <si>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</si>
  <si>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</si>
  <si>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</si>
  <si>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</si>
  <si>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</si>
  <si>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</si>
  <si>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</si>
  <si>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</si>
  <si>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</si>
  <si>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</si>
  <si>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</si>
  <si>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</si>
  <si>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</si>
  <si>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</si>
  <si>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</si>
  <si>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</si>
  <si>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</si>
  <si>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</si>
  <si>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</si>
  <si>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</si>
  <si>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</si>
  <si>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</si>
  <si>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</si>
  <si>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</si>
  <si>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</si>
  <si>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</si>
  <si>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</si>
  <si>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</si>
  <si>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</si>
  <si>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</si>
  <si>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</si>
  <si>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</si>
  <si>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</si>
  <si>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</si>
  <si>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</si>
  <si>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</si>
  <si>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</si>
  <si>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</si>
  <si>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</si>
  <si>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</si>
  <si>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</si>
  <si>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</si>
  <si>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</si>
  <si>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</si>
  <si>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</si>
  <si>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</si>
  <si>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</si>
  <si>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</si>
  <si>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</si>
  <si>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</si>
  <si>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</si>
  <si>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</si>
  <si>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</si>
  <si>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</si>
  <si>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</si>
  <si>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</si>
  <si>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</si>
  <si>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</si>
  <si>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</si>
  <si>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</si>
  <si>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</si>
  <si>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</si>
  <si>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</si>
  <si>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</si>
  <si>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</si>
  <si>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</si>
  <si>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</si>
  <si>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</si>
  <si>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</si>
  <si>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</si>
  <si>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</si>
  <si>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</si>
  <si>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</si>
  <si>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</si>
  <si>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</si>
  <si>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</si>
  <si>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</si>
  <si>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</si>
  <si>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</si>
  <si>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</si>
  <si>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</si>
  <si>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</si>
  <si>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</si>
  <si>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</si>
  <si>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</si>
  <si>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</si>
  <si>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</si>
  <si>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</si>
  <si>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</si>
  <si>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</si>
  <si>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</si>
  <si>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</si>
  <si>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</si>
  <si>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</si>
  <si>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</si>
  <si>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</si>
  <si>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</si>
  <si>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</si>
  <si>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</si>
  <si>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</si>
  <si>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</si>
  <si>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</si>
  <si>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</si>
  <si>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</si>
  <si>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</si>
  <si>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</si>
  <si>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</si>
  <si>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</si>
  <si>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</si>
  <si>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</si>
  <si>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</si>
  <si>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</si>
  <si>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</si>
  <si>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</si>
  <si>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</si>
  <si>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</si>
  <si>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</si>
  <si>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</si>
  <si>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</si>
  <si>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</si>
  <si>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</si>
  <si>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</si>
  <si>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</si>
  <si>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</si>
  <si>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</si>
  <si>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</si>
  <si>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</si>
  <si>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</si>
  <si>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</si>
  <si>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</si>
  <si>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</si>
  <si>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</si>
  <si>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</si>
  <si>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</si>
  <si>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</si>
  <si>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</si>
  <si>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</si>
  <si>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</si>
  <si>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</si>
  <si>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</si>
  <si>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</si>
  <si>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</si>
  <si>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</si>
  <si>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</si>
  <si>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</si>
  <si>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</si>
  <si>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</si>
  <si>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</si>
  <si>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</si>
  <si>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</si>
  <si>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</si>
  <si>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</si>
  <si>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</si>
  <si>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</si>
  <si>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</si>
  <si>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</si>
  <si>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</si>
  <si>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</si>
  <si>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</si>
  <si>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</si>
  <si>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</si>
  <si>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</si>
  <si>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</si>
  <si>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</si>
  <si>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</si>
  <si>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</si>
  <si>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</si>
  <si>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</si>
  <si>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</si>
  <si>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</si>
  <si>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</si>
  <si>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</si>
  <si>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</si>
  <si>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</si>
  <si>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</si>
  <si>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</si>
  <si>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</si>
  <si>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</si>
  <si>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</si>
  <si>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</si>
  <si>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</si>
  <si>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</si>
  <si>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</si>
  <si>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</si>
  <si>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</si>
  <si>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</si>
  <si>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</si>
  <si>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</si>
  <si>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</si>
  <si>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</si>
  <si>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</si>
  <si>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</si>
  <si>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</si>
  <si>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</si>
  <si>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</si>
  <si>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</si>
  <si>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</si>
  <si>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</si>
  <si>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</si>
  <si>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</si>
  <si>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</si>
  <si>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</si>
  <si>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</si>
  <si>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</si>
  <si>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</si>
  <si>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</si>
  <si>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</si>
  <si>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</si>
  <si>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</si>
  <si>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</si>
  <si>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</si>
  <si>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</si>
  <si>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</si>
  <si>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</si>
  <si>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</si>
  <si>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</si>
  <si>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</si>
  <si>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</si>
  <si>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</si>
  <si>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</si>
  <si>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</si>
  <si>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</si>
  <si>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</si>
  <si>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</si>
  <si>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</si>
  <si>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</si>
  <si>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</si>
  <si>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</si>
  <si>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</si>
  <si>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</si>
  <si>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</si>
  <si>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</si>
  <si>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</si>
  <si>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</si>
  <si>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</si>
  <si>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</si>
  <si>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</si>
  <si>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</si>
  <si>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</si>
  <si>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</si>
  <si>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</si>
  <si>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</si>
  <si>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</si>
  <si>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</si>
  <si>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</si>
  <si>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</si>
  <si>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</si>
  <si>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</si>
  <si>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</si>
  <si>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</si>
  <si>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</si>
  <si>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</si>
  <si>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</si>
  <si>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</si>
  <si>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</si>
  <si>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</si>
  <si>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</si>
  <si>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</si>
  <si>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</si>
  <si>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</si>
  <si>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</si>
  <si>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</si>
  <si>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</si>
  <si>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</si>
  <si>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</si>
  <si>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</si>
  <si>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</si>
  <si>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</si>
  <si>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</si>
  <si>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</si>
  <si>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</si>
  <si>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</si>
  <si>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</si>
  <si>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</si>
  <si>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</si>
  <si>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</si>
  <si>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</si>
  <si>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</si>
  <si>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</si>
  <si>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</si>
  <si>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</si>
  <si>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</si>
  <si>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</si>
  <si>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</si>
  <si>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</si>
  <si>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</si>
  <si>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</si>
  <si>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</si>
  <si>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</si>
  <si>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</si>
  <si>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</si>
  <si>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</si>
  <si>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</si>
  <si>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</si>
  <si>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</si>
  <si>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</si>
  <si>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</si>
  <si>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</si>
  <si>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</si>
  <si>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</si>
  <si>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</si>
  <si>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</si>
  <si>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</si>
  <si>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</si>
  <si>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</si>
  <si>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</si>
  <si>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</si>
  <si>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</si>
  <si>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</si>
  <si>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</si>
  <si>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</si>
  <si>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</si>
  <si>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</si>
  <si>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</si>
  <si>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</si>
  <si>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</si>
  <si>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</si>
  <si>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</si>
  <si>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</si>
  <si>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</si>
  <si>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</si>
  <si>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</si>
  <si>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</si>
  <si>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</si>
  <si>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</si>
  <si>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</si>
  <si>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</si>
  <si>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</si>
  <si>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</si>
  <si>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</si>
  <si>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</si>
  <si>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</si>
  <si>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</si>
  <si>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</si>
  <si>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</si>
  <si>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</si>
  <si>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</si>
  <si>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</si>
  <si>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</si>
  <si>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</si>
  <si>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</si>
  <si>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</si>
  <si>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</si>
  <si>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</si>
  <si>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</si>
  <si>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</si>
  <si>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</si>
  <si>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</si>
  <si>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</si>
  <si>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</si>
  <si>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</si>
  <si>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</si>
  <si>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</si>
  <si>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</si>
  <si>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</si>
  <si>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</si>
  <si>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</si>
  <si>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</si>
  <si>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</si>
  <si>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</si>
  <si>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</si>
  <si>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</si>
  <si>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</si>
  <si>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</si>
  <si>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</si>
  <si>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</si>
  <si>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</si>
  <si>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</si>
  <si>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</si>
  <si>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</si>
  <si>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</si>
  <si>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</si>
  <si>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</si>
  <si>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</si>
  <si>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</si>
  <si>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</si>
  <si>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</si>
  <si>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</si>
  <si>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</si>
  <si>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</si>
  <si>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</si>
  <si>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</si>
  <si>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</si>
  <si>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</si>
  <si>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</si>
  <si>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</si>
  <si>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</si>
  <si>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</si>
  <si>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</si>
  <si>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</si>
  <si>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</si>
  <si>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</si>
  <si>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</si>
  <si>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</si>
  <si>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</si>
  <si>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</si>
  <si>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</si>
  <si>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</si>
  <si>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</si>
  <si>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</si>
  <si>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</si>
  <si>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</si>
  <si>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</si>
  <si>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</si>
  <si>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</si>
  <si>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</si>
  <si>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</si>
  <si>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</si>
  <si>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</si>
  <si>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</si>
  <si>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</si>
  <si>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</si>
  <si>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</si>
  <si>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</si>
  <si>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</si>
  <si>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</si>
  <si>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</si>
  <si>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</si>
  <si>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</si>
  <si>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</si>
  <si>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</si>
  <si>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</si>
  <si>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</si>
  <si>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</si>
  <si>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</si>
  <si>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</si>
  <si>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</si>
  <si>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</si>
  <si>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</si>
  <si>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</si>
  <si>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</si>
  <si>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</si>
  <si>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</si>
  <si>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</si>
  <si>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</si>
  <si>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</si>
  <si>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</si>
  <si>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</si>
  <si>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</si>
  <si>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</si>
  <si>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</si>
  <si>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</si>
  <si>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</si>
  <si>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</si>
  <si>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</si>
  <si>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</si>
  <si>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</si>
  <si>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</si>
  <si>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</si>
  <si>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</si>
  <si>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</si>
  <si>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</si>
  <si>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</si>
  <si>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</si>
  <si>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</si>
  <si>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</si>
  <si>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</si>
  <si>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</si>
  <si>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</si>
  <si>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</si>
  <si>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</si>
  <si>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</si>
  <si>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</si>
  <si>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</si>
  <si>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</si>
  <si>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</si>
  <si>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</si>
  <si>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</si>
  <si>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</si>
  <si>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</si>
  <si>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</si>
  <si>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</si>
  <si>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</si>
  <si>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</si>
  <si>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</si>
  <si>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</si>
  <si>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</si>
  <si>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</si>
  <si>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</si>
  <si>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</si>
  <si>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</si>
  <si>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</si>
  <si>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</si>
  <si>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</si>
  <si>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</si>
  <si>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</si>
  <si>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</si>
  <si>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</si>
  <si>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</si>
  <si>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</si>
  <si>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</si>
  <si>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</si>
  <si>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</si>
  <si>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</si>
  <si>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</si>
  <si>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</si>
  <si>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</si>
  <si>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</si>
  <si>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</si>
  <si>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</si>
  <si>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</si>
  <si>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</si>
  <si>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</si>
  <si>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</si>
  <si>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</si>
  <si>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</si>
  <si>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</si>
  <si>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</si>
  <si>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</si>
  <si>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</si>
  <si>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</si>
  <si>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</si>
  <si>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</si>
  <si>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</si>
  <si>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</si>
  <si>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</si>
  <si>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</si>
  <si>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</si>
  <si>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</si>
  <si>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</si>
  <si>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</si>
  <si>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</si>
  <si>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</si>
  <si>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</si>
  <si>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</si>
  <si>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</si>
  <si>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</si>
  <si>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</si>
  <si>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</si>
  <si>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</si>
  <si>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</si>
  <si>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</si>
  <si>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</si>
  <si>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</si>
  <si>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</si>
  <si>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</si>
  <si>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</si>
  <si>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</si>
  <si>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</si>
  <si>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</si>
  <si>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</si>
  <si>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</si>
  <si>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</si>
  <si>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</si>
  <si>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</si>
  <si>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</si>
  <si>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</si>
  <si>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</si>
  <si>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</si>
  <si>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</si>
  <si>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</si>
  <si>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</si>
  <si>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</si>
  <si>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</si>
  <si>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</si>
  <si>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</si>
  <si>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</si>
  <si>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</si>
  <si>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</si>
  <si>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</si>
  <si>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</si>
  <si>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</si>
  <si>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</si>
  <si>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</si>
  <si>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</si>
  <si>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</si>
  <si>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</si>
  <si>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</si>
  <si>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</si>
  <si>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</si>
  <si>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</si>
  <si>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</si>
  <si>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</si>
  <si>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</si>
  <si>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</si>
  <si>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</si>
  <si>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</si>
  <si>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</si>
  <si>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</si>
  <si>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</si>
  <si>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</si>
  <si>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</si>
  <si>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</si>
  <si>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</si>
  <si>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</si>
  <si>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</si>
  <si>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</si>
  <si>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</si>
  <si>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</si>
  <si>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</si>
  <si>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</si>
  <si>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</si>
  <si>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</si>
  <si>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</si>
  <si>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</si>
  <si>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</si>
  <si>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</si>
  <si>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</si>
  <si>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</si>
  <si>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</si>
  <si>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</si>
  <si>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</si>
  <si>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</si>
  <si>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</si>
  <si>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</si>
  <si>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</si>
  <si>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</si>
  <si>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</si>
  <si>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</si>
  <si>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</si>
  <si>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</si>
  <si>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</si>
  <si>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</si>
  <si>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</si>
  <si>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</si>
  <si>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</si>
  <si>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</si>
  <si>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</si>
  <si>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</si>
  <si>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</si>
  <si>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</si>
  <si>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</si>
  <si>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</si>
  <si>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</si>
  <si>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</si>
  <si>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</si>
  <si>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</si>
  <si>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</si>
  <si>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</si>
  <si>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</si>
  <si>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</si>
  <si>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</si>
  <si>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</si>
  <si>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</si>
  <si>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</si>
  <si>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</si>
  <si>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</si>
  <si>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</si>
  <si>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</si>
  <si>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</si>
  <si>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</si>
  <si>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</si>
  <si>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</si>
  <si>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</si>
  <si>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</si>
  <si>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</si>
  <si>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</si>
  <si>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</si>
  <si>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</si>
  <si>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</si>
  <si>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</si>
  <si>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</si>
  <si>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</si>
  <si>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</si>
  <si>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</si>
  <si>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</si>
  <si>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</si>
  <si>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</si>
  <si>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</si>
  <si>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</si>
  <si>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</si>
  <si>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</si>
  <si>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</si>
  <si>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</si>
  <si>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</si>
  <si>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</si>
  <si>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</si>
  <si>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</si>
  <si>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</si>
  <si>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</si>
  <si>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</si>
  <si>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</si>
  <si>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</si>
  <si>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</si>
  <si>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</si>
  <si>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</si>
  <si>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</si>
  <si>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</si>
  <si>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</si>
  <si>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</si>
  <si>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</si>
  <si>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</si>
  <si>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</si>
  <si>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</si>
  <si>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</si>
  <si>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</si>
  <si>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</si>
  <si>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</si>
  <si>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</si>
  <si>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</si>
  <si>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</si>
  <si>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</si>
  <si>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</si>
  <si>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</si>
  <si>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</si>
  <si>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</si>
  <si>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</si>
  <si>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</si>
  <si>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</si>
  <si>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</si>
  <si>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</si>
  <si>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</si>
  <si>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</si>
  <si>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</si>
  <si>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</si>
  <si>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</si>
  <si>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</si>
  <si>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</si>
  <si>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</si>
  <si>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</si>
  <si>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</si>
  <si>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</si>
  <si>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</si>
  <si>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</si>
  <si>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</si>
  <si>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</si>
  <si>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</si>
  <si>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</si>
  <si>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</si>
  <si>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</si>
  <si>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</si>
  <si>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</si>
  <si>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</si>
  <si>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</si>
  <si>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</si>
  <si>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</si>
  <si>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</si>
  <si>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</si>
  <si>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</si>
  <si>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</si>
  <si>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</si>
  <si>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</si>
  <si>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</si>
  <si>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</si>
  <si>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</si>
  <si>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</si>
  <si>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</si>
  <si>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</si>
  <si>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</si>
  <si>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</si>
  <si>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</si>
  <si>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</si>
  <si>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</si>
  <si>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</si>
  <si>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</si>
  <si>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</si>
  <si>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</si>
  <si>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</si>
  <si>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</si>
  <si>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</si>
  <si>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</si>
  <si>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</si>
  <si>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</si>
  <si>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</si>
  <si>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</si>
  <si>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</si>
  <si>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</si>
  <si>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</si>
  <si>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</si>
  <si>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</si>
  <si>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</si>
  <si>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</si>
  <si>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</si>
  <si>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</si>
  <si>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</si>
  <si>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</si>
  <si>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</si>
  <si>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</si>
  <si>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</si>
  <si>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</si>
  <si>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</si>
  <si>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</si>
  <si>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</si>
  <si>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</si>
  <si>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</si>
  <si>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</si>
  <si>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</si>
  <si>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</si>
  <si>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</si>
  <si>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</si>
  <si>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</si>
  <si>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</si>
  <si>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</si>
  <si>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</si>
  <si>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</si>
  <si>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</si>
  <si>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</si>
  <si>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</si>
  <si>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</si>
  <si>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</si>
  <si>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</si>
  <si>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</si>
  <si>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</si>
  <si>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</si>
  <si>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</si>
  <si>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</si>
  <si>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</si>
  <si>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</si>
  <si>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</si>
  <si>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</si>
  <si>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</si>
  <si>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</si>
  <si>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</si>
  <si>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</si>
  <si>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</si>
  <si>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</si>
  <si>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</si>
  <si>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</si>
  <si>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</si>
  <si>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</si>
  <si>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</si>
  <si>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</si>
  <si>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</si>
  <si>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</si>
  <si>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</si>
  <si>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</si>
  <si>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</si>
  <si>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</si>
  <si>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</si>
  <si>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</si>
  <si>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</si>
  <si>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</si>
  <si>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</si>
  <si>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</si>
  <si>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</si>
  <si>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</si>
  <si>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</si>
  <si>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</si>
  <si>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</si>
  <si>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</si>
  <si>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</si>
  <si>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</si>
  <si>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</si>
  <si>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</si>
  <si>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</si>
  <si>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</si>
  <si>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</si>
  <si>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</si>
  <si>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</si>
  <si>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</si>
  <si>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</si>
  <si>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</si>
  <si>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</si>
  <si>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</si>
  <si>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</si>
  <si>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</si>
  <si>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</si>
  <si>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</si>
  <si>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</si>
  <si>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</si>
  <si>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</si>
  <si>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</si>
  <si>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</si>
  <si>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</si>
  <si>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</si>
  <si>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</si>
  <si>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</si>
  <si>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</si>
  <si>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</si>
  <si>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</si>
  <si>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</si>
  <si>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</si>
  <si>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</si>
  <si>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</si>
  <si>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</si>
  <si>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</si>
  <si>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</si>
  <si>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</si>
  <si>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</si>
  <si>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</si>
  <si>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</si>
  <si>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</si>
  <si>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</si>
  <si>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</si>
  <si>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</si>
  <si>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</si>
  <si>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</si>
  <si>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</si>
  <si>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</si>
  <si>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</si>
  <si>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</si>
  <si>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</si>
  <si>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</si>
  <si>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</si>
  <si>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</si>
  <si>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</si>
  <si>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</si>
  <si>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</si>
  <si>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</si>
  <si>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</si>
  <si>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</si>
  <si>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</si>
  <si>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</si>
  <si>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</si>
  <si>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</si>
  <si>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</si>
  <si>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</si>
  <si>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</si>
  <si>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</si>
  <si>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</si>
  <si>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</si>
  <si>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</si>
  <si>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</si>
  <si>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</si>
  <si>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</si>
  <si>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</si>
  <si>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</si>
  <si>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</si>
  <si>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</si>
  <si>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</si>
  <si>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</si>
  <si>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</si>
  <si>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</si>
  <si>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</si>
  <si>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</si>
  <si>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</si>
  <si>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</si>
  <si>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</si>
  <si>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</si>
  <si>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</si>
  <si>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</si>
  <si>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</si>
  <si>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</si>
  <si>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</si>
  <si>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</si>
  <si>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</si>
  <si>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</si>
  <si>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</si>
  <si>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</si>
  <si>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</si>
  <si>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</si>
  <si>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</si>
  <si>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</si>
  <si>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</si>
  <si>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</si>
  <si>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</si>
  <si>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</si>
  <si>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</si>
  <si>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</si>
  <si>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</si>
  <si>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</si>
  <si>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</si>
  <si>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</si>
  <si>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</si>
  <si>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</si>
  <si>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</si>
  <si>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</si>
  <si>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</si>
  <si>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</si>
  <si>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</si>
  <si>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</si>
  <si>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</si>
  <si>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</si>
  <si>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</si>
  <si>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</si>
  <si>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</si>
  <si>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</si>
  <si>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</si>
  <si>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</si>
  <si>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</si>
  <si>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</si>
  <si>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</si>
  <si>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</si>
  <si>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</si>
  <si>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</si>
  <si>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</si>
  <si>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</si>
  <si>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</si>
  <si>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</si>
  <si>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</si>
  <si>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</si>
  <si>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</si>
  <si>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</si>
  <si>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</si>
  <si>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</si>
  <si>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</si>
  <si>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</si>
  <si>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</si>
  <si>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</si>
  <si>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</si>
  <si>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</si>
  <si>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</si>
  <si>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</si>
  <si>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</si>
  <si>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</si>
  <si>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</si>
  <si>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</si>
  <si>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</si>
  <si>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</si>
  <si>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</si>
  <si>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</si>
  <si>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</si>
  <si>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</si>
  <si>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</si>
  <si>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</si>
  <si>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</si>
  <si>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</si>
  <si>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</si>
  <si>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</si>
  <si>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</si>
  <si>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</si>
  <si>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</si>
  <si>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</si>
  <si>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</si>
  <si>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</si>
  <si>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</si>
  <si>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</si>
  <si>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</si>
  <si>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</si>
  <si>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</si>
  <si>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</si>
  <si>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</si>
  <si>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</si>
  <si>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</si>
  <si>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</si>
  <si>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</si>
  <si>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</si>
  <si>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</si>
  <si>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</si>
  <si>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</si>
  <si>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</si>
  <si>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</si>
  <si>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</si>
  <si>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</si>
  <si>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</si>
  <si>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</si>
  <si>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</si>
  <si>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</si>
  <si>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</si>
  <si>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</si>
  <si>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</si>
  <si>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</si>
  <si>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</si>
  <si>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</si>
  <si>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</si>
  <si>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</si>
  <si>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</si>
  <si>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</si>
  <si>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</si>
  <si>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</si>
  <si>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</si>
  <si>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</si>
  <si>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</si>
  <si>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</si>
  <si>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</si>
  <si>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</si>
  <si>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</si>
  <si>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</si>
  <si>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</si>
  <si>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</si>
  <si>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</si>
  <si>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</si>
  <si>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</si>
  <si>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</si>
  <si>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</si>
  <si>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</si>
  <si>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</si>
  <si>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</si>
  <si>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</si>
  <si>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</si>
  <si>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</si>
  <si>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</si>
  <si>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</si>
  <si>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</si>
  <si>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</si>
  <si>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</si>
  <si>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</si>
  <si>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</si>
  <si>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</si>
  <si>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</si>
  <si>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</si>
  <si>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</si>
  <si>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</si>
  <si>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</si>
  <si>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</si>
  <si>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</si>
  <si>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</si>
  <si>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</si>
  <si>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</si>
  <si>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</si>
  <si>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</si>
  <si>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</si>
  <si>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</si>
  <si>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</si>
  <si>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</si>
  <si>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</si>
  <si>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</si>
  <si>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</si>
  <si>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</si>
  <si>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</si>
  <si>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</si>
  <si>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</si>
  <si>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</si>
  <si>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</si>
  <si>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</si>
  <si>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</si>
  <si>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</si>
  <si>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</si>
  <si>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</si>
  <si>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</si>
  <si>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</si>
  <si>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</si>
  <si>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</si>
  <si>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</si>
  <si>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</si>
  <si>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</si>
  <si>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</si>
  <si>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</si>
  <si>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</si>
  <si>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</si>
  <si>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</si>
  <si>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</si>
  <si>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</si>
  <si>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</si>
  <si>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</si>
  <si>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</si>
  <si>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</si>
  <si>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</si>
  <si>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</si>
  <si>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</si>
  <si>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</si>
  <si>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</si>
  <si>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</si>
  <si>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</si>
  <si>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</si>
  <si>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</si>
  <si>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</si>
  <si>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</si>
  <si>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</si>
  <si>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</si>
  <si>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</si>
  <si>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</si>
  <si>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</si>
  <si>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</si>
  <si>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</si>
  <si>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</si>
  <si>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</si>
  <si>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</si>
  <si>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</si>
  <si>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</si>
  <si>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</si>
  <si>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</si>
  <si>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</si>
  <si>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</si>
  <si>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</si>
  <si>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</si>
  <si>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</si>
  <si>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</si>
  <si>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</si>
  <si>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</si>
  <si>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</si>
  <si>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</si>
  <si>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</si>
  <si>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</si>
  <si>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</si>
  <si>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</si>
  <si>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</si>
  <si>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</si>
  <si>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</si>
  <si>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</si>
  <si>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</si>
  <si>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</si>
  <si>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</si>
  <si>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</si>
  <si>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</si>
  <si>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</si>
  <si>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</si>
  <si>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</si>
  <si>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</si>
  <si>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</si>
  <si>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</si>
  <si>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</si>
  <si>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</si>
  <si>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</si>
  <si>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</si>
  <si>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</si>
  <si>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</si>
  <si>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</si>
  <si>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</si>
  <si>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</si>
  <si>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</si>
  <si>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</si>
  <si>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</si>
  <si>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</si>
  <si>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</si>
  <si>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</si>
  <si>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</si>
  <si>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</si>
  <si>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</si>
  <si>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</si>
  <si>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</si>
  <si>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</si>
  <si>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</si>
  <si>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</si>
  <si>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</si>
  <si>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</si>
  <si>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</si>
  <si>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</si>
  <si>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</si>
  <si>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</si>
  <si>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</si>
  <si>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</si>
  <si>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</si>
  <si>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</si>
  <si>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</si>
  <si>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</si>
  <si>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</si>
  <si>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</si>
  <si>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</si>
  <si>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</si>
  <si>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</si>
  <si>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</si>
  <si>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</si>
  <si>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</si>
  <si>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</si>
  <si>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</si>
  <si>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</si>
  <si>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</si>
  <si>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</si>
  <si>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</si>
  <si>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</si>
  <si>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</si>
  <si>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</si>
  <si>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</si>
  <si>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</si>
  <si>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</si>
  <si>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</si>
  <si>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</si>
  <si>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</si>
  <si>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</si>
  <si>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</si>
  <si>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</si>
  <si>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</si>
  <si>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</si>
  <si>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</si>
  <si>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</si>
  <si>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</si>
  <si>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</si>
  <si>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</si>
  <si>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</si>
  <si>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</si>
  <si>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</si>
  <si>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</si>
  <si>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</si>
  <si>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</si>
  <si>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</si>
  <si>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</si>
  <si>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</si>
  <si>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</si>
  <si>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</si>
  <si>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</si>
  <si>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</si>
  <si>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</si>
  <si>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</si>
  <si>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</si>
  <si>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</si>
  <si>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</si>
  <si>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</si>
  <si>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</si>
  <si>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</si>
  <si>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</si>
  <si>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</si>
  <si>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</si>
  <si>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</si>
  <si>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</si>
  <si>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</si>
  <si>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</si>
  <si>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</si>
  <si>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</si>
  <si>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</si>
  <si>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</si>
  <si>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</si>
  <si>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</si>
  <si>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</si>
  <si>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</si>
  <si>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</si>
  <si>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</si>
  <si>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</si>
  <si>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</si>
  <si>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</si>
  <si>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</si>
  <si>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</si>
  <si>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</si>
  <si>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</si>
  <si>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</si>
  <si>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</si>
  <si>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</si>
  <si>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</si>
  <si>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</si>
  <si>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</si>
  <si>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</si>
  <si>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</si>
  <si>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</si>
  <si>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</si>
  <si>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</si>
  <si>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</si>
  <si>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</si>
  <si>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</si>
  <si>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</si>
  <si>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</si>
  <si>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</si>
  <si>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</si>
  <si>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</si>
  <si>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</si>
  <si>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</si>
  <si>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</si>
  <si>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</si>
  <si>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</si>
  <si>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</si>
  <si>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</si>
  <si>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</si>
  <si>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</si>
  <si>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</si>
  <si>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</si>
  <si>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</si>
  <si>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</si>
  <si>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</si>
  <si>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</si>
  <si>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</si>
  <si>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</si>
  <si>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</si>
  <si>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</si>
  <si>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</si>
  <si>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</si>
  <si>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</si>
  <si>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</si>
  <si>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</si>
  <si>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</si>
  <si>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</si>
  <si>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</si>
  <si>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</si>
  <si>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</si>
  <si>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</si>
  <si>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</si>
  <si>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</si>
  <si>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</si>
  <si>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</si>
  <si>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</si>
  <si>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</si>
  <si>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</si>
  <si>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</si>
  <si>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</si>
  <si>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</si>
  <si>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</si>
  <si>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</si>
  <si>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</si>
  <si>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</si>
  <si>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</si>
  <si>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</si>
  <si>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</si>
  <si>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</si>
  <si>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</si>
  <si>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</si>
  <si>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</si>
  <si>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</si>
  <si>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</si>
  <si>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</si>
  <si>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</si>
  <si>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</si>
  <si>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</si>
  <si>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</si>
  <si>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</si>
  <si>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</si>
  <si>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</si>
  <si>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</si>
  <si>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</si>
  <si>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</si>
  <si>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</si>
  <si>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</si>
  <si>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</si>
  <si>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</si>
  <si>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</si>
  <si>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</si>
  <si>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</si>
  <si>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</si>
  <si>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</si>
  <si>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</si>
  <si>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</si>
  <si>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</si>
  <si>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</si>
  <si>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</si>
  <si>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</si>
  <si>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</si>
  <si>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</si>
  <si>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</si>
  <si>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</si>
  <si>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</si>
  <si>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</si>
  <si>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</si>
  <si>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</si>
  <si>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</si>
  <si>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</si>
  <si>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</si>
  <si>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</si>
  <si>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</si>
  <si>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</si>
  <si>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</si>
  <si>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</si>
  <si>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</si>
  <si>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</si>
  <si>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</si>
  <si>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</si>
  <si>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</si>
  <si>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</si>
  <si>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</si>
  <si>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</si>
  <si>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</si>
  <si>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</si>
  <si>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</si>
  <si>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</si>
  <si>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</si>
  <si>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</si>
  <si>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</si>
  <si>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</si>
  <si>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</si>
  <si>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</si>
  <si>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</si>
  <si>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</si>
  <si>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</si>
  <si>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</si>
  <si>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</si>
  <si>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</si>
  <si>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</si>
  <si>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</si>
  <si>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</si>
  <si>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</si>
  <si>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</si>
  <si>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</si>
  <si>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</si>
  <si>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</si>
  <si>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</si>
  <si>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</si>
  <si>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</si>
  <si>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</si>
  <si>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</si>
  <si>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</si>
  <si>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</si>
  <si>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</si>
  <si>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</si>
  <si>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</si>
  <si>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</si>
  <si>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</si>
  <si>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</si>
  <si>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</si>
  <si>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</si>
  <si>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</si>
  <si>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</si>
  <si>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</si>
  <si>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</si>
  <si>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</si>
  <si>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</si>
  <si>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</si>
  <si>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</si>
  <si>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</si>
  <si>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</si>
  <si>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</si>
  <si>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</si>
  <si>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</si>
  <si>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</si>
  <si>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</si>
  <si>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</si>
  <si>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</si>
  <si>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</si>
  <si>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</si>
  <si>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</si>
  <si>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</si>
  <si>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</si>
  <si>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</si>
  <si>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</si>
  <si>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</si>
  <si>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</si>
  <si>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</si>
  <si>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</si>
  <si>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</si>
  <si>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</si>
  <si>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</si>
  <si>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</si>
  <si>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</si>
  <si>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</si>
  <si>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</si>
  <si>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</si>
  <si>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</si>
  <si>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</si>
  <si>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</si>
  <si>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</si>
  <si>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</si>
  <si>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</si>
  <si>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</si>
  <si>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</si>
  <si>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</si>
  <si>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</si>
  <si>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</si>
  <si>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</si>
  <si>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</si>
  <si>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</si>
  <si>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</si>
  <si>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</si>
  <si>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</si>
  <si>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</si>
  <si>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</si>
  <si>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</si>
  <si>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</si>
  <si>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</si>
  <si>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</si>
  <si>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</si>
  <si>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</si>
  <si>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</si>
  <si>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</si>
  <si>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</si>
  <si>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</si>
  <si>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</si>
  <si>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</si>
  <si>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</si>
  <si>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</si>
  <si>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</si>
  <si>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</si>
  <si>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</si>
  <si>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</si>
  <si>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</si>
  <si>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</si>
  <si>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</si>
  <si>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</si>
  <si>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</si>
  <si>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</si>
  <si>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</si>
  <si>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</si>
  <si>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</si>
  <si>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</si>
  <si>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</si>
  <si>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</si>
  <si>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</si>
  <si>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</si>
  <si>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</si>
  <si>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</si>
  <si>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</si>
  <si>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</si>
  <si>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</si>
  <si>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</si>
  <si>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</si>
  <si>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</si>
  <si>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</si>
  <si>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</si>
  <si>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</si>
  <si>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</si>
  <si>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</si>
  <si>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</si>
  <si>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</si>
  <si>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</si>
  <si>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</si>
  <si>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</si>
  <si>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</si>
  <si>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</si>
  <si>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</si>
  <si>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</si>
  <si>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</si>
  <si>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</si>
  <si>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</si>
  <si>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</si>
  <si>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</si>
  <si>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</si>
  <si>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</si>
  <si>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</si>
  <si>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</si>
  <si>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</si>
  <si>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</si>
  <si>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</si>
  <si>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</si>
  <si>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</si>
  <si>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</si>
  <si>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</si>
  <si>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</si>
  <si>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</si>
  <si>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</si>
  <si>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</si>
  <si>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</si>
  <si>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</si>
  <si>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</si>
  <si>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</si>
  <si>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</si>
  <si>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</si>
  <si>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</si>
  <si>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</si>
  <si>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</si>
  <si>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</si>
  <si>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</si>
  <si>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</si>
  <si>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</si>
  <si>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</si>
  <si>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</si>
  <si>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</si>
  <si>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</si>
  <si>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</si>
  <si>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</si>
  <si>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</si>
  <si>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</si>
  <si>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</si>
  <si>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</si>
  <si>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</si>
  <si>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</si>
  <si>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</si>
  <si>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</si>
  <si>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</si>
  <si>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</si>
  <si>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</si>
  <si>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</si>
  <si>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</si>
  <si>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</si>
  <si>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</si>
  <si>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</si>
  <si>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</si>
  <si>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</si>
  <si>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</si>
  <si>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</si>
  <si>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</si>
  <si>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</si>
  <si>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</si>
  <si>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</si>
  <si>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</si>
  <si>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</si>
  <si>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</si>
  <si>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</si>
  <si>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</si>
  <si>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</si>
  <si>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</si>
  <si>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</si>
  <si>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</si>
  <si>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</si>
  <si>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</si>
  <si>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</si>
  <si>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</si>
  <si>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</si>
  <si>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</si>
  <si>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</si>
  <si>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</si>
  <si>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</si>
  <si>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</si>
  <si>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</si>
  <si>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</si>
  <si>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</si>
  <si>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</si>
  <si>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</si>
  <si>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</si>
  <si>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</si>
  <si>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</si>
  <si>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</si>
  <si>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</si>
  <si>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</si>
  <si>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</si>
  <si>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</si>
  <si>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</si>
  <si>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</si>
  <si>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</si>
  <si>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</si>
  <si>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</si>
  <si>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</si>
  <si>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</si>
  <si>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</si>
  <si>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</si>
  <si>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</si>
  <si>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</si>
  <si>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</si>
  <si>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</si>
  <si>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</si>
  <si>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</si>
  <si>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</si>
  <si>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</si>
  <si>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</si>
  <si>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</si>
  <si>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</si>
  <si>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</si>
  <si>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</si>
  <si>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</si>
  <si>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</si>
  <si>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</si>
  <si>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</si>
  <si>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</si>
  <si>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</si>
  <si>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</si>
  <si>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</si>
  <si>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</si>
  <si>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</si>
  <si>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</si>
  <si>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</si>
  <si>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</si>
  <si>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</si>
  <si>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</si>
  <si>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</si>
  <si>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</si>
  <si>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</si>
  <si>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</si>
  <si>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</si>
  <si>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</si>
  <si>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</si>
  <si>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</si>
  <si>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</si>
  <si>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</si>
  <si>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</si>
  <si>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</si>
  <si>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</si>
  <si>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</si>
  <si>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</si>
  <si>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</si>
  <si>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</si>
  <si>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</si>
  <si>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</si>
  <si>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</si>
  <si>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</si>
  <si>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</si>
  <si>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</si>
  <si>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</si>
  <si>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</si>
  <si>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</si>
  <si>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</si>
  <si>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</si>
  <si>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</si>
  <si>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</si>
  <si>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</si>
  <si>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</si>
  <si>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</si>
  <si>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</si>
  <si>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</si>
  <si>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</si>
  <si>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</si>
  <si>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</si>
  <si>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</si>
  <si>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</si>
  <si>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</si>
  <si>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</si>
  <si>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</si>
  <si>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</si>
  <si>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</si>
  <si>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</si>
  <si>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</si>
  <si>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</si>
  <si>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</si>
  <si>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</si>
  <si>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</si>
  <si>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</si>
  <si>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</si>
  <si>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</si>
  <si>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</si>
  <si>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</si>
  <si>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</si>
  <si>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</si>
  <si>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</si>
  <si>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</si>
  <si>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</si>
  <si>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</si>
  <si>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</si>
  <si>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</si>
  <si>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</si>
  <si>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</si>
  <si>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</si>
  <si>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</si>
  <si>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</si>
  <si>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</si>
  <si>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</si>
  <si>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</si>
  <si>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</si>
  <si>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</si>
  <si>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</si>
  <si>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</si>
  <si>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</si>
  <si>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</si>
  <si>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</si>
  <si>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</si>
  <si>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</si>
  <si>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</si>
  <si>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</si>
  <si>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</si>
  <si>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</si>
  <si>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</si>
  <si>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</si>
  <si>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</si>
  <si>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</si>
  <si>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</si>
  <si>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</si>
  <si>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</si>
  <si>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</si>
  <si>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</si>
  <si>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</si>
  <si>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</si>
  <si>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</si>
  <si>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</si>
  <si>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</si>
  <si>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</si>
  <si>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</si>
  <si>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</si>
  <si>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</si>
  <si>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</si>
  <si>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</si>
  <si>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</si>
  <si>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</si>
  <si>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</si>
  <si>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</si>
  <si>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</si>
  <si>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</si>
  <si>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</si>
  <si>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</si>
  <si>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</si>
  <si>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</si>
  <si>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</si>
  <si>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</si>
  <si>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</si>
  <si>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</si>
  <si>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</si>
  <si>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</si>
  <si>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</si>
  <si>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</si>
  <si>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</si>
  <si>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</si>
  <si>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</si>
  <si>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</si>
  <si>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</si>
  <si>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</si>
  <si>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</si>
  <si>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</si>
  <si>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</si>
  <si>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</si>
  <si>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</si>
  <si>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</si>
  <si>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</si>
  <si>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</si>
  <si>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</si>
  <si>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</si>
  <si>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</si>
  <si>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</si>
  <si>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</si>
  <si>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</si>
  <si>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</si>
  <si>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</si>
  <si>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</si>
  <si>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</si>
  <si>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</si>
  <si>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</si>
  <si>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</si>
  <si>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</si>
  <si>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</si>
  <si>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</si>
  <si>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</si>
  <si>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</si>
  <si>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</si>
  <si>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</si>
  <si>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</si>
  <si>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</si>
  <si>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</si>
  <si>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</si>
  <si>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</si>
  <si>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</si>
  <si>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</si>
  <si>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</si>
  <si>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</si>
  <si>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</si>
  <si>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</si>
  <si>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</si>
  <si>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</si>
  <si>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</si>
  <si>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</si>
  <si>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</si>
  <si>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</si>
  <si>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</si>
  <si>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</si>
  <si>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</si>
  <si>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</si>
  <si>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</si>
  <si>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</si>
  <si>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</si>
  <si>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</si>
  <si>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</si>
  <si>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</si>
  <si>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</si>
  <si>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</si>
  <si>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</si>
  <si>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</si>
  <si>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</si>
  <si>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</si>
  <si>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</si>
  <si>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</si>
  <si>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</si>
  <si>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</si>
  <si>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</si>
  <si>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</si>
  <si>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</si>
  <si>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</si>
  <si>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</si>
  <si>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</si>
  <si>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</si>
  <si>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</si>
  <si>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</si>
  <si>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</si>
  <si>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</si>
  <si>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</si>
  <si>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</si>
  <si>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</si>
  <si>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</si>
  <si>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</si>
  <si>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</si>
  <si>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</si>
  <si>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</si>
  <si>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</si>
  <si>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</si>
  <si>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</si>
  <si>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</si>
  <si>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</si>
  <si>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</si>
  <si>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</si>
  <si>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</si>
  <si>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</si>
  <si>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</si>
  <si>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</si>
  <si>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</si>
  <si>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</si>
  <si>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</si>
  <si>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</si>
  <si>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</si>
  <si>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</si>
  <si>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</si>
  <si>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</si>
  <si>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</si>
  <si>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</si>
  <si>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</si>
  <si>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</si>
  <si>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</si>
  <si>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</si>
  <si>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</si>
  <si>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</si>
  <si>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</si>
  <si>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</si>
  <si>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</si>
  <si>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</si>
  <si>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</si>
  <si>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</si>
  <si>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</si>
  <si>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</si>
  <si>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</si>
  <si>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</si>
  <si>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</si>
  <si>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</si>
  <si>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</si>
  <si>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</si>
  <si>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</si>
  <si>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</si>
  <si>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</si>
  <si>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</si>
  <si>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</si>
  <si>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</si>
  <si>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</si>
  <si>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</si>
  <si>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</si>
  <si>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</si>
  <si>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</si>
  <si>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</si>
  <si>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</si>
  <si>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</si>
  <si>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</si>
  <si>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</si>
  <si>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</si>
  <si>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</si>
  <si>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</si>
  <si>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</si>
  <si>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</si>
  <si>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</si>
  <si>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</si>
  <si>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</si>
  <si>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</si>
  <si>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</si>
  <si>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</si>
  <si>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</si>
  <si>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</si>
  <si>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</si>
  <si>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</si>
  <si>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</si>
  <si>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</si>
  <si>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</si>
  <si>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</si>
  <si>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</si>
  <si>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</si>
  <si>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</si>
  <si>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</si>
  <si>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</si>
  <si>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</si>
  <si>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</si>
  <si>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</si>
  <si>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</si>
  <si>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</si>
  <si>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</si>
  <si>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</si>
  <si>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</si>
  <si>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</si>
  <si>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</si>
  <si>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</si>
  <si>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</si>
  <si>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</si>
  <si>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</si>
  <si>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</si>
  <si>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</si>
  <si>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</si>
  <si>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</si>
  <si>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</si>
  <si>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</si>
  <si>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</si>
  <si>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</si>
  <si>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</si>
  <si>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</si>
  <si>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</si>
  <si>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</si>
  <si>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</si>
  <si>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</si>
  <si>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</si>
  <si>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</si>
  <si>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</si>
  <si>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</si>
  <si>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</si>
  <si>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</si>
  <si>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</si>
  <si>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</si>
  <si>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</si>
  <si>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</si>
  <si>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</si>
  <si>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</si>
  <si>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</si>
  <si>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</si>
  <si>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</si>
  <si>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</si>
  <si>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</si>
  <si>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</si>
  <si>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</si>
  <si>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</si>
  <si>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</si>
  <si>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</si>
  <si>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</si>
  <si>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</si>
  <si>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</si>
  <si>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</si>
  <si>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</si>
  <si>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</si>
  <si>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</si>
  <si>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</si>
  <si>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</si>
  <si>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</si>
  <si>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</si>
  <si>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</si>
  <si>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</si>
  <si>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</si>
  <si>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</si>
  <si>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</si>
  <si>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</si>
  <si>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</si>
  <si>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</si>
  <si>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</si>
  <si>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</si>
  <si>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</si>
  <si>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</si>
  <si>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</si>
  <si>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</si>
  <si>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</si>
  <si>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</si>
  <si>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</si>
  <si>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</si>
  <si>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</si>
  <si>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</si>
  <si>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</si>
  <si>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</si>
  <si>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</si>
  <si>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</si>
  <si>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</si>
  <si>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</si>
  <si>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</si>
  <si>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</si>
  <si>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</si>
  <si>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</si>
  <si>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</si>
  <si>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</si>
  <si>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</si>
  <si>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</si>
  <si>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</si>
  <si>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</si>
  <si>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</si>
  <si>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</si>
  <si>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</si>
  <si>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</si>
  <si>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</si>
  <si>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</si>
  <si>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</si>
  <si>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</si>
  <si>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</si>
  <si>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</si>
  <si>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</si>
  <si>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</si>
  <si>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</si>
  <si>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</si>
  <si>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</si>
  <si>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</si>
  <si>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</si>
  <si>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</si>
  <si>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</si>
  <si>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</si>
  <si>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</si>
  <si>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</si>
  <si>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</si>
  <si>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</si>
  <si>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</si>
  <si>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</si>
  <si>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</si>
  <si>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</si>
  <si>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</si>
  <si>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</si>
  <si>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</si>
  <si>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</si>
  <si>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</si>
  <si>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</si>
  <si>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</si>
  <si>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</si>
  <si>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</si>
  <si>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</si>
  <si>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</si>
  <si>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</si>
  <si>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</si>
  <si>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</si>
  <si>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</si>
  <si>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</si>
  <si>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</si>
  <si>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</si>
  <si>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</si>
  <si>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</si>
  <si>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</si>
  <si>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</si>
  <si>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</si>
  <si>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</si>
  <si>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</si>
  <si>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</si>
  <si>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</si>
  <si>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</si>
  <si>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</si>
  <si>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</si>
  <si>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</si>
  <si>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</si>
  <si>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</si>
  <si>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</si>
  <si>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</si>
  <si>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</si>
  <si>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</si>
  <si>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</si>
  <si>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</si>
  <si>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</si>
  <si>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</si>
  <si>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</si>
  <si>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</si>
  <si>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</si>
  <si>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</si>
  <si>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</si>
  <si>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</si>
  <si>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</si>
  <si>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</si>
  <si>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</si>
  <si>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</si>
  <si>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</si>
  <si>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</si>
  <si>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</si>
  <si>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</si>
  <si>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</si>
  <si>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</si>
  <si>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</si>
  <si>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</si>
  <si>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</si>
  <si>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</si>
  <si>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</si>
  <si>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</si>
  <si>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</si>
  <si>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</si>
  <si>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</si>
  <si>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</si>
  <si>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</si>
  <si>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</si>
  <si>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</si>
  <si>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</si>
  <si>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</si>
  <si>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</si>
  <si>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</si>
  <si>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</si>
  <si>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</si>
  <si>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</si>
  <si>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</si>
  <si>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</si>
  <si>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</si>
  <si>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</si>
  <si>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</si>
  <si>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</si>
  <si>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</si>
  <si>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</si>
  <si>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</si>
  <si>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</si>
  <si>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</si>
  <si>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</si>
  <si>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</si>
  <si>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</si>
  <si>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</si>
  <si>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</si>
  <si>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</si>
  <si>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</si>
  <si>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</si>
  <si>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</si>
  <si>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</si>
  <si>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</si>
  <si>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</si>
  <si>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</si>
  <si>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</si>
  <si>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</si>
  <si>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</si>
  <si>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</si>
  <si>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</si>
  <si>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</si>
  <si>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</si>
  <si>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</si>
  <si>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</si>
  <si>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</si>
  <si>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</si>
  <si>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</si>
  <si>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</si>
  <si>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</si>
  <si>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</si>
  <si>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</si>
  <si>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</si>
  <si>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</si>
  <si>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</si>
  <si>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</si>
  <si>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</si>
  <si>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</si>
  <si>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</si>
  <si>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</si>
  <si>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</si>
  <si>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</si>
  <si>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</si>
  <si>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</si>
  <si>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</si>
  <si>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</si>
  <si>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</si>
  <si>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</si>
  <si>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</si>
  <si>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</si>
  <si>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</si>
  <si>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</si>
  <si>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</si>
  <si>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</si>
  <si>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</si>
  <si>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</si>
  <si>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</si>
  <si>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</si>
  <si>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</si>
  <si>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</si>
  <si>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</si>
  <si>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</si>
  <si>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</si>
  <si>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</si>
  <si>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</si>
  <si>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</si>
  <si>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</si>
  <si>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</si>
  <si>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</si>
  <si>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</si>
  <si>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</si>
  <si>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</si>
  <si>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</si>
  <si>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</si>
  <si>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</si>
  <si>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</si>
  <si>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</si>
  <si>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</si>
  <si>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</si>
  <si>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</si>
  <si>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</si>
  <si>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</si>
  <si>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</si>
  <si>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</si>
  <si>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</si>
  <si>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</si>
  <si>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</si>
  <si>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</si>
  <si>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</si>
  <si>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</si>
  <si>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</si>
  <si>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</si>
  <si>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</si>
  <si>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</si>
  <si>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</si>
  <si>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</si>
  <si>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</si>
  <si>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</si>
  <si>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</si>
  <si>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</si>
  <si>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</si>
  <si>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</si>
  <si>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</si>
  <si>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</si>
  <si>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</si>
  <si>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</si>
  <si>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</si>
  <si>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</si>
  <si>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</si>
  <si>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</si>
  <si>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</si>
  <si>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</si>
  <si>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</si>
  <si>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</si>
  <si>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</si>
  <si>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</si>
  <si>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</si>
  <si>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</si>
  <si>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</si>
  <si>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</si>
  <si>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</si>
  <si>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</si>
  <si>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</si>
  <si>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</si>
  <si>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</si>
  <si>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</si>
  <si>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</si>
  <si>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</si>
  <si>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</si>
  <si>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</si>
  <si>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</si>
  <si>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</si>
  <si>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</si>
  <si>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</si>
  <si>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</si>
  <si>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</si>
  <si>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</si>
  <si>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</si>
  <si>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</si>
  <si>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</si>
  <si>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</si>
  <si>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</si>
  <si>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</si>
  <si>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</si>
  <si>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</si>
  <si>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</si>
  <si>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</si>
  <si>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</si>
  <si>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</si>
  <si>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</si>
  <si>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</si>
  <si>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</si>
  <si>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</si>
  <si>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</si>
  <si>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</si>
  <si>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</si>
  <si>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</si>
  <si>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</si>
  <si>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</si>
  <si>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</si>
  <si>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</si>
  <si>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</si>
  <si>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</si>
  <si>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</si>
  <si>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</si>
  <si>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</si>
  <si>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</si>
  <si>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</si>
  <si>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</si>
  <si>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</si>
  <si>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</si>
  <si>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</si>
  <si>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</si>
  <si>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</si>
  <si>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</si>
  <si>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</si>
  <si>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</si>
  <si>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</si>
  <si>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</si>
  <si>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</si>
  <si>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</si>
  <si>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</si>
  <si>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</si>
  <si>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</si>
  <si>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</si>
  <si>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</si>
  <si>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</si>
  <si>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</si>
  <si>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</si>
  <si>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</si>
  <si>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</si>
  <si>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</si>
  <si>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</si>
  <si>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</si>
  <si>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</si>
  <si>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</si>
  <si>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</si>
  <si>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</si>
  <si>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</si>
  <si>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</si>
  <si>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</si>
  <si>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</si>
  <si>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</si>
  <si>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</si>
  <si>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</si>
  <si>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</si>
  <si>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</si>
  <si>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</si>
  <si>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</si>
  <si>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</si>
  <si>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</si>
  <si>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</si>
  <si>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</si>
  <si>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</si>
  <si>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</si>
  <si>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</si>
  <si>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</si>
  <si>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</si>
  <si>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</si>
  <si>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</si>
  <si>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</si>
  <si>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</si>
  <si>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</si>
  <si>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</si>
  <si>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</si>
  <si>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</si>
  <si>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</si>
  <si>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</si>
  <si>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</si>
  <si>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</si>
  <si>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</si>
  <si>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</si>
  <si>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</si>
  <si>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</si>
  <si>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</si>
  <si>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</si>
  <si>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</si>
  <si>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</si>
  <si>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</si>
  <si>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</si>
  <si>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</si>
  <si>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</si>
  <si>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</si>
  <si>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</si>
  <si>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</si>
  <si>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</si>
  <si>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</si>
  <si>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</si>
  <si>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</si>
  <si>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</si>
  <si>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</si>
  <si>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</si>
  <si>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</si>
  <si>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</si>
  <si>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</si>
  <si>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</si>
  <si>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</si>
  <si>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</si>
  <si>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</si>
  <si>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</si>
  <si>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</si>
  <si>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</si>
  <si>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</si>
  <si>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</si>
  <si>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</si>
  <si>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</si>
  <si>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</si>
  <si>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</si>
  <si>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</si>
  <si>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</si>
  <si>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</si>
  <si>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</si>
  <si>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</si>
  <si>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</si>
  <si>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</si>
  <si>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</si>
  <si>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</si>
  <si>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</si>
  <si>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</si>
  <si>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</si>
  <si>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</si>
  <si>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</si>
  <si>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</si>
  <si>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</si>
  <si>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</si>
  <si>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</si>
  <si>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</si>
  <si>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</si>
  <si>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</si>
  <si>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</si>
  <si>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</si>
  <si>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</si>
  <si>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</si>
  <si>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</si>
  <si>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</si>
  <si>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</si>
  <si>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</si>
  <si>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</si>
  <si>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</si>
  <si>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</si>
  <si>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</si>
  <si>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</si>
  <si>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</si>
  <si>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</si>
  <si>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</si>
  <si>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</si>
  <si>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</si>
  <si>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</si>
  <si>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</si>
  <si>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</si>
  <si>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</si>
  <si>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</si>
  <si>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</si>
  <si>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</si>
  <si>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</si>
  <si>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</si>
  <si>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</si>
  <si>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</si>
  <si>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</si>
  <si>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</si>
  <si>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</si>
  <si>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</si>
  <si>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</si>
  <si>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</si>
  <si>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</si>
  <si>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</si>
  <si>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</si>
  <si>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</si>
  <si>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</si>
  <si>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</si>
  <si>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</si>
  <si>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</si>
  <si>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</si>
  <si>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</si>
  <si>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</si>
  <si>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</si>
  <si>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</si>
  <si>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</si>
  <si>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</si>
  <si>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</si>
  <si>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</si>
  <si>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</si>
  <si>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</si>
  <si>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</si>
  <si>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</si>
  <si>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</si>
  <si>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</si>
  <si>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</si>
  <si>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</si>
  <si>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</si>
  <si>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</si>
  <si>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</si>
  <si>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</si>
  <si>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</si>
  <si>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</si>
  <si>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</si>
  <si>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</si>
  <si>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</si>
  <si>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</si>
  <si>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</si>
  <si>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</si>
  <si>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</si>
  <si>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</si>
  <si>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</si>
  <si>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</si>
  <si>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</si>
  <si>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</si>
  <si>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</si>
  <si>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</si>
  <si>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</si>
  <si>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</si>
  <si>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</si>
  <si>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</si>
  <si>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</si>
  <si>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</si>
  <si>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</si>
  <si>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</si>
  <si>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</si>
  <si>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</si>
  <si>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</si>
  <si>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</si>
  <si>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</si>
  <si>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</si>
  <si>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</si>
  <si>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</si>
  <si>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</si>
  <si>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</si>
  <si>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</si>
  <si>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</si>
  <si>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</si>
  <si>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</si>
  <si>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</si>
  <si>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</si>
  <si>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</si>
  <si>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</si>
  <si>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</si>
  <si>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</si>
  <si>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</si>
  <si>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</si>
  <si>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</si>
  <si>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</si>
  <si>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</si>
  <si>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</si>
  <si>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</si>
  <si>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</si>
  <si>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</si>
  <si>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</si>
  <si>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</si>
  <si>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</si>
  <si>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</si>
  <si>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</si>
  <si>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</si>
  <si>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</si>
  <si>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</si>
  <si>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</si>
  <si>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</si>
  <si>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</si>
  <si>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</si>
  <si>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</si>
  <si>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</si>
  <si>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</si>
  <si>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</si>
  <si>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</si>
  <si>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</si>
  <si>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</si>
  <si>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</si>
  <si>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</si>
  <si>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</si>
  <si>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</si>
  <si>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</si>
  <si>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</si>
  <si>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</si>
  <si>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</si>
  <si>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</si>
  <si>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</si>
  <si>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</si>
  <si>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</si>
  <si>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</si>
  <si>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</si>
  <si>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</si>
  <si>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</si>
  <si>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</si>
  <si>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</si>
  <si>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</si>
  <si>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</si>
  <si>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</si>
  <si>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</si>
  <si>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</si>
  <si>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</si>
  <si>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</si>
  <si>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</si>
  <si>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</si>
  <si>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</si>
  <si>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</si>
  <si>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</si>
  <si>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</si>
  <si>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</si>
  <si>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</si>
  <si>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</si>
  <si>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</si>
  <si>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</si>
  <si>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</si>
  <si>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</si>
  <si>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</si>
  <si>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</si>
  <si>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</si>
  <si>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</si>
  <si>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</si>
  <si>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</si>
  <si>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</si>
  <si>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</si>
  <si>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</si>
  <si>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</si>
  <si>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</si>
  <si>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</si>
  <si>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</si>
  <si>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</si>
  <si>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</si>
  <si>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</si>
  <si>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</si>
  <si>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</si>
  <si>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</si>
  <si>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</si>
  <si>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</si>
  <si>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</si>
  <si>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</si>
  <si>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</si>
  <si>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</si>
  <si>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</si>
  <si>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</si>
  <si>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</si>
  <si>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</si>
  <si>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</si>
  <si>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</si>
  <si>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</si>
  <si>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</si>
  <si>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</si>
  <si>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</si>
  <si>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</si>
  <si>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</si>
  <si>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</si>
  <si>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</si>
  <si>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</si>
  <si>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</si>
  <si>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</si>
  <si>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</si>
  <si>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</si>
  <si>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</si>
  <si>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</si>
  <si>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</si>
  <si>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</si>
  <si>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</si>
  <si>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</si>
  <si>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</si>
  <si>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</si>
  <si>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</si>
  <si>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</si>
  <si>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</si>
  <si>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</si>
  <si>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</si>
  <si>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</si>
  <si>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</si>
  <si>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</si>
  <si>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</si>
  <si>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</si>
  <si>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</si>
  <si>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</si>
  <si>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</si>
  <si>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</si>
  <si>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</si>
  <si>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</si>
  <si>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</si>
  <si>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</si>
  <si>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</si>
  <si>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</si>
  <si>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</si>
  <si>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</si>
  <si>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</si>
  <si>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</si>
  <si>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</si>
  <si>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</si>
  <si>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</si>
  <si>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</si>
  <si>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</si>
  <si>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</si>
  <si>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</si>
  <si>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</si>
  <si>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</si>
  <si>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</si>
  <si>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</si>
  <si>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</si>
  <si>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</si>
  <si>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</si>
  <si>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</si>
  <si>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</si>
  <si>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</si>
  <si>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</si>
  <si>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</si>
  <si>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</si>
  <si>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</si>
  <si>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</si>
  <si>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</si>
  <si>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</si>
  <si>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</si>
  <si>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</si>
  <si>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</si>
  <si>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</si>
  <si>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</si>
  <si>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</si>
  <si>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</si>
  <si>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</si>
  <si>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</si>
  <si>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</si>
  <si>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</si>
  <si>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</si>
  <si>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</si>
  <si>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</si>
  <si>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</si>
  <si>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</si>
  <si>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</si>
  <si>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</si>
  <si>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</si>
  <si>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</si>
  <si>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</si>
  <si>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</si>
  <si>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</si>
  <si>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</si>
  <si>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</si>
  <si>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</si>
  <si>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</si>
  <si>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</si>
  <si>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</si>
  <si>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</si>
  <si>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</si>
  <si>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</si>
  <si>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</si>
  <si>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</si>
  <si>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</si>
  <si>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</si>
  <si>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</si>
  <si>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</si>
  <si>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</si>
  <si>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</si>
  <si>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</si>
  <si>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</si>
  <si>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</si>
  <si>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</si>
  <si>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</si>
  <si>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</si>
  <si>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</si>
  <si>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</si>
  <si>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</si>
  <si>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</si>
  <si>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</si>
  <si>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</si>
  <si>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</si>
  <si>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</si>
  <si>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</si>
  <si>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</si>
  <si>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</si>
  <si>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</si>
  <si>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</si>
  <si>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</si>
  <si>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</si>
  <si>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</si>
  <si>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</si>
  <si>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</si>
  <si>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</si>
  <si>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</si>
  <si>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</si>
  <si>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</si>
  <si>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</si>
  <si>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</si>
  <si>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</si>
  <si>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</si>
  <si>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</si>
  <si>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</si>
  <si>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</si>
  <si>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</si>
  <si>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</si>
  <si>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</si>
  <si>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</si>
  <si>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</si>
  <si>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</si>
  <si>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</si>
  <si>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</si>
  <si>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</si>
  <si>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</si>
  <si>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</si>
  <si>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</si>
  <si>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</si>
  <si>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</si>
  <si>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</si>
  <si>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</si>
  <si>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</si>
  <si>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</si>
  <si>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</si>
  <si>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</si>
  <si>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</si>
  <si>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</si>
  <si>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</si>
  <si>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</si>
  <si>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</si>
  <si>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</si>
  <si>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</si>
  <si>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</si>
  <si>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</si>
  <si>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</si>
  <si>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</si>
  <si>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</si>
  <si>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</si>
  <si>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</si>
  <si>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</si>
  <si>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</si>
  <si>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</si>
  <si>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</si>
  <si>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</si>
  <si>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</si>
  <si>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</si>
  <si>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</si>
  <si>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</si>
  <si>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</si>
  <si>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</si>
  <si>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</si>
  <si>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</si>
  <si>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</si>
  <si>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</si>
  <si>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</si>
  <si>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</si>
  <si>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</si>
  <si>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</si>
  <si>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</si>
  <si>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</si>
  <si>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</si>
  <si>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</si>
  <si>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</si>
  <si>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</si>
  <si>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</si>
  <si>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</si>
  <si>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</si>
  <si>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</si>
  <si>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</si>
  <si>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</si>
  <si>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</si>
  <si>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</si>
  <si>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</si>
  <si>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</si>
  <si>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</si>
  <si>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</si>
  <si>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</si>
  <si>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</si>
  <si>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</si>
  <si>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</si>
  <si>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</si>
  <si>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</si>
  <si>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</si>
  <si>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</si>
  <si>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</si>
  <si>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</si>
  <si>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</si>
  <si>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</si>
  <si>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</si>
  <si>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</si>
  <si>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</si>
  <si>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</si>
  <si>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</si>
  <si>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</si>
  <si>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</si>
  <si>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</si>
  <si>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</si>
  <si>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</si>
  <si>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</si>
  <si>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</si>
  <si>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</si>
  <si>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</si>
  <si>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</si>
  <si>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</si>
  <si>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</si>
  <si>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</si>
  <si>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</si>
  <si>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</si>
  <si>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</si>
  <si>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</si>
  <si>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</si>
  <si>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</si>
  <si>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</si>
  <si>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</si>
  <si>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</si>
  <si>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</si>
  <si>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</si>
  <si>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</si>
  <si>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</si>
  <si>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</si>
  <si>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</si>
  <si>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</si>
  <si>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</si>
  <si>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</si>
  <si>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</si>
  <si>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</si>
  <si>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</si>
  <si>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</si>
  <si>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</si>
  <si>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</si>
  <si>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</si>
  <si>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</si>
  <si>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</si>
  <si>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</si>
  <si>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</si>
  <si>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</si>
  <si>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</si>
  <si>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</si>
  <si>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</si>
  <si>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</si>
  <si>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</si>
  <si>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</si>
  <si>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</si>
  <si>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</si>
  <si>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</si>
  <si>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</si>
  <si>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</si>
  <si>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</si>
  <si>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</si>
  <si>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</si>
  <si>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</si>
  <si>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</si>
  <si>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</si>
  <si>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</si>
  <si>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</si>
  <si>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</si>
  <si>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</si>
  <si>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</si>
  <si>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</si>
  <si>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</si>
  <si>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</si>
  <si>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</si>
  <si>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</si>
  <si>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</si>
  <si>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</si>
  <si>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</si>
  <si>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</si>
  <si>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</si>
  <si>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</si>
  <si>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</si>
  <si>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</si>
  <si>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</si>
  <si>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</si>
  <si>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</si>
  <si>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</si>
  <si>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</si>
  <si>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</si>
  <si>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</si>
  <si>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</si>
  <si>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</si>
  <si>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</si>
  <si>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</si>
  <si>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</si>
  <si>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</si>
  <si>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</si>
  <si>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</si>
  <si>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</si>
  <si>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</si>
  <si>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</si>
  <si>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</si>
  <si>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</si>
  <si>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</si>
  <si>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</si>
  <si>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</si>
  <si>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</si>
  <si>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</si>
  <si>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</si>
  <si>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</si>
  <si>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</si>
  <si>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</si>
  <si>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</si>
  <si>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</si>
  <si>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</si>
  <si>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</si>
  <si>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</si>
  <si>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</si>
  <si>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</si>
  <si>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</si>
  <si>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</si>
  <si>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</si>
  <si>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</si>
  <si>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</si>
  <si>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</si>
  <si>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</si>
  <si>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</si>
  <si>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</si>
  <si>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</si>
  <si>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</si>
  <si>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</si>
  <si>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</si>
  <si>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</si>
  <si>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</si>
  <si>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</si>
  <si>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</si>
  <si>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</si>
  <si>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</si>
  <si>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</si>
  <si>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</si>
  <si>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</si>
  <si>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</si>
  <si>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</si>
  <si>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</si>
  <si>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</si>
  <si>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</si>
  <si>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</si>
  <si>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</si>
  <si>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</si>
  <si>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</si>
  <si>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</si>
  <si>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</si>
  <si>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</si>
  <si>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</si>
  <si>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</si>
  <si>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</si>
  <si>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</si>
  <si>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</si>
  <si>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</si>
  <si>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</si>
  <si>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</si>
  <si>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</si>
  <si>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</si>
  <si>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</si>
  <si>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</si>
  <si>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</si>
  <si>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</si>
  <si>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</si>
  <si>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</si>
  <si>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</si>
  <si>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</si>
  <si>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</si>
  <si>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</si>
  <si>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</si>
  <si>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</si>
  <si>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</si>
  <si>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</si>
  <si>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</si>
  <si>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</si>
  <si>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</si>
  <si>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</si>
  <si>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</si>
  <si>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</si>
  <si>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</si>
  <si>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</si>
  <si>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</si>
  <si>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</si>
  <si>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</si>
  <si>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</si>
  <si>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</si>
  <si>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</si>
  <si>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</si>
  <si>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</si>
  <si>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</si>
  <si>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</si>
  <si>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</si>
  <si>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</si>
  <si>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</si>
  <si>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</si>
  <si>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</si>
  <si>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</si>
  <si>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</si>
  <si>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</si>
  <si>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</si>
  <si>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</si>
  <si>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</si>
  <si>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</si>
  <si>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</si>
  <si>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</si>
  <si>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</si>
  <si>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</si>
  <si>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</si>
  <si>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</si>
  <si>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</si>
  <si>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</si>
  <si>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</si>
  <si>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</si>
  <si>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</si>
  <si>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</si>
  <si>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</si>
  <si>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</si>
  <si>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</si>
  <si>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</si>
  <si>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</si>
  <si>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</si>
  <si>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</si>
  <si>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</si>
  <si>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</si>
  <si>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</si>
  <si>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</si>
  <si>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</si>
  <si>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</si>
  <si>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</si>
  <si>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</si>
  <si>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</si>
  <si>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</si>
  <si>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</si>
  <si>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</si>
  <si>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</si>
  <si>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</si>
  <si>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</si>
  <si>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</si>
  <si>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</si>
  <si>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</si>
  <si>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</si>
  <si>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</si>
  <si>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</si>
  <si>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</si>
  <si>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</si>
  <si>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</si>
  <si>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</si>
  <si>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</si>
  <si>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</si>
  <si>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</si>
  <si>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</si>
  <si>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</si>
  <si>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</si>
  <si>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</si>
  <si>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</si>
  <si>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</si>
  <si>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</si>
  <si>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</si>
  <si>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</si>
  <si>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</si>
  <si>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</si>
  <si>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</si>
  <si>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</si>
  <si>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</si>
  <si>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</si>
  <si>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</si>
  <si>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</si>
  <si>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</si>
  <si>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</si>
  <si>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</si>
  <si>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</si>
  <si>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</si>
  <si>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</si>
  <si>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</si>
  <si>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</si>
  <si>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</si>
  <si>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</si>
  <si>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</si>
  <si>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</si>
  <si>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</si>
  <si>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</si>
  <si>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</si>
  <si>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</si>
  <si>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</si>
  <si>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</si>
  <si>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</si>
  <si>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</si>
  <si>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</si>
  <si>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</si>
  <si>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</si>
  <si>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</si>
  <si>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</si>
  <si>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</si>
  <si>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</si>
  <si>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</si>
  <si>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</si>
  <si>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</si>
  <si>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</si>
  <si>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</si>
  <si>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</si>
  <si>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</si>
  <si>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</si>
  <si>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</si>
  <si>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</si>
  <si>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</si>
  <si>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</si>
  <si>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</si>
  <si>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</si>
  <si>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</si>
  <si>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</si>
  <si>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</si>
  <si>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</si>
  <si>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</si>
  <si>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</si>
  <si>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</si>
  <si>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</si>
  <si>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</si>
  <si>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</si>
  <si>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</si>
  <si>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</si>
  <si>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</si>
  <si>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</si>
  <si>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</si>
  <si>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</si>
  <si>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</si>
  <si>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</si>
  <si>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</si>
  <si>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</si>
  <si>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</si>
  <si>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</si>
  <si>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</si>
  <si>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</si>
  <si>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</si>
  <si>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</si>
  <si>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</si>
  <si>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</si>
  <si>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</si>
  <si>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</si>
  <si>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</si>
  <si>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</si>
  <si>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</si>
  <si>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</si>
  <si>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</si>
  <si>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</si>
  <si>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</si>
  <si>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</si>
  <si>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</si>
  <si>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</si>
  <si>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</si>
  <si>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</si>
  <si>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</si>
  <si>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</si>
  <si>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</si>
  <si>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</si>
  <si>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</si>
  <si>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</si>
  <si>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</si>
  <si>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</si>
  <si>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</si>
  <si>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</si>
  <si>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</si>
  <si>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</si>
  <si>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</si>
  <si>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</si>
  <si>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</si>
  <si>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</si>
  <si>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</si>
  <si>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</si>
  <si>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</si>
  <si>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</si>
  <si>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</si>
  <si>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</si>
  <si>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</si>
  <si>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</si>
  <si>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</si>
  <si>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</si>
  <si>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</si>
  <si>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</si>
  <si>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</si>
  <si>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</si>
  <si>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</si>
  <si>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</si>
  <si>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</si>
  <si>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</si>
  <si>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</si>
  <si>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</si>
  <si>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</si>
  <si>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</si>
  <si>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</si>
  <si>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</si>
  <si>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</si>
  <si>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</si>
  <si>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</si>
  <si>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</si>
  <si>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</si>
  <si>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</si>
  <si>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</si>
  <si>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</si>
  <si>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</si>
  <si>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</si>
  <si>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</si>
  <si>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</si>
  <si>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</si>
  <si>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</si>
  <si>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</si>
  <si>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</si>
  <si>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</si>
  <si>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</si>
  <si>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</si>
  <si>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</si>
  <si>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</si>
  <si>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</si>
  <si>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</si>
  <si>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</si>
  <si>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</si>
  <si>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</si>
  <si>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</si>
  <si>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</si>
  <si>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</si>
  <si>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</si>
  <si>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</si>
  <si>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</si>
  <si>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</si>
  <si>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</si>
  <si>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</si>
  <si>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</si>
  <si>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</si>
  <si>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</si>
  <si>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</si>
  <si>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</si>
  <si>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</si>
  <si>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</si>
  <si>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</si>
  <si>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</si>
  <si>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</si>
  <si>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</si>
  <si>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</si>
  <si>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</si>
  <si>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</si>
  <si>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</si>
  <si>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</si>
  <si>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</si>
  <si>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</si>
  <si>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</si>
  <si>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</si>
  <si>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</si>
  <si>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</si>
  <si>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</si>
  <si>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</si>
  <si>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</si>
  <si>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</si>
  <si>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</si>
  <si>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</si>
  <si>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</si>
  <si>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</si>
  <si>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</si>
  <si>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</si>
  <si>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</si>
  <si>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</si>
  <si>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</si>
  <si>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</si>
  <si>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</si>
  <si>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</si>
  <si>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</si>
  <si>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</si>
  <si>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</si>
  <si>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</si>
  <si>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</si>
  <si>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</si>
  <si>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</si>
  <si>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</si>
  <si>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</si>
  <si>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</si>
  <si>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</si>
  <si>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</si>
  <si>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</si>
  <si>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</si>
  <si>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</si>
  <si>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</si>
  <si>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</si>
  <si>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</si>
  <si>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</si>
  <si>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</si>
  <si>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</si>
  <si>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</si>
  <si>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</si>
  <si>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</si>
  <si>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</si>
  <si>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</si>
  <si>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</si>
  <si>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</si>
  <si>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</si>
  <si>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</si>
  <si>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</si>
  <si>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</si>
  <si>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</si>
  <si>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</si>
  <si>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</si>
  <si>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</si>
  <si>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</si>
  <si>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</si>
  <si>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</si>
  <si>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</si>
  <si>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</si>
  <si>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</si>
  <si>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</si>
  <si>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</si>
  <si>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</si>
  <si>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</si>
  <si>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</si>
  <si>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</si>
  <si>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</si>
  <si>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</si>
  <si>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</si>
  <si>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</si>
  <si>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</si>
  <si>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</si>
  <si>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</si>
  <si>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</si>
  <si>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</si>
  <si>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</si>
  <si>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</si>
  <si>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</si>
  <si>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</si>
  <si>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</si>
  <si>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</si>
  <si>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</si>
  <si>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</si>
  <si>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</si>
  <si>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</si>
  <si>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</si>
  <si>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</si>
  <si>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</si>
  <si>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</si>
  <si>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</si>
  <si>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</si>
  <si>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</si>
  <si>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</si>
  <si>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</si>
  <si>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</si>
  <si>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</si>
  <si>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</si>
  <si>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</si>
  <si>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</si>
  <si>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</si>
  <si>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</si>
  <si>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</si>
  <si>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</si>
  <si>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</si>
  <si>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</si>
  <si>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</si>
  <si>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</si>
  <si>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</si>
  <si>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</si>
  <si>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</si>
  <si>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</si>
  <si>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</si>
  <si>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</si>
  <si>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</si>
  <si>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</si>
  <si>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</si>
  <si>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</si>
  <si>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</si>
  <si>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</si>
  <si>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</si>
  <si>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</si>
  <si>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</si>
  <si>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</si>
  <si>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</si>
  <si>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</si>
  <si>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</si>
  <si>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</si>
  <si>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</si>
  <si>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</si>
  <si>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</si>
  <si>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</si>
  <si>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</si>
  <si>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</si>
  <si>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</si>
  <si>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</si>
  <si>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</si>
  <si>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</si>
  <si>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</si>
  <si>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</si>
  <si>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</si>
  <si>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</si>
  <si>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</si>
  <si>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</si>
  <si>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</si>
  <si>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</si>
  <si>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</si>
  <si>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</si>
  <si>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</si>
  <si>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</si>
  <si>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</si>
  <si>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</si>
  <si>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</si>
  <si>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</si>
  <si>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</si>
  <si>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</si>
  <si>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</si>
  <si>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</si>
  <si>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</si>
  <si>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</si>
  <si>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</si>
  <si>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</si>
  <si>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</si>
  <si>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</si>
  <si>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</si>
  <si>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</si>
  <si>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</si>
  <si>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</si>
  <si>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</si>
  <si>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</si>
  <si>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</si>
  <si>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</si>
  <si>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</si>
  <si>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</si>
  <si>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</si>
  <si>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</si>
  <si>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</si>
  <si>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</si>
  <si>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</si>
  <si>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</si>
  <si>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</si>
  <si>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</si>
  <si>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</si>
  <si>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</si>
  <si>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</si>
  <si>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</si>
  <si>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</si>
  <si>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</si>
  <si>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</si>
  <si>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</si>
  <si>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</si>
  <si>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</si>
  <si>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</si>
  <si>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</si>
  <si>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</si>
  <si>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</si>
  <si>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</si>
  <si>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</si>
  <si>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</si>
  <si>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</si>
  <si>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</si>
  <si>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</si>
  <si>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</si>
  <si>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</si>
  <si>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</si>
  <si>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</si>
  <si>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</si>
  <si>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</si>
  <si>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</si>
  <si>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</si>
  <si>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</si>
  <si>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</si>
  <si>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</si>
  <si>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</si>
  <si>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</si>
  <si>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</si>
  <si>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</si>
  <si>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</si>
  <si>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</si>
  <si>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</si>
  <si>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</si>
  <si>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</si>
  <si>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</si>
  <si>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</si>
  <si>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</si>
  <si>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</si>
  <si>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</si>
  <si>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</si>
  <si>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</si>
  <si>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</si>
  <si>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</si>
  <si>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</si>
  <si>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</si>
  <si>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</si>
  <si>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</si>
  <si>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</si>
  <si>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</si>
  <si>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</si>
  <si>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</si>
  <si>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</si>
  <si>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</si>
  <si>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</si>
  <si>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</si>
  <si>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</si>
  <si>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</si>
  <si>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</si>
  <si>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</si>
  <si>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</si>
  <si>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</si>
  <si>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</si>
  <si>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</si>
  <si>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</si>
  <si>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</si>
  <si>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</si>
  <si>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</si>
  <si>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</si>
  <si>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</si>
  <si>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</si>
  <si>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</si>
  <si>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</si>
  <si>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</si>
  <si>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</si>
  <si>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</si>
  <si>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</si>
  <si>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</si>
  <si>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</si>
  <si>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</si>
  <si>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</si>
  <si>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</si>
  <si>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</si>
  <si>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</si>
  <si>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</si>
  <si>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</si>
  <si>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</si>
  <si>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</si>
  <si>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</si>
  <si>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</si>
  <si>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</si>
  <si>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</si>
  <si>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</si>
  <si>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</si>
  <si>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</si>
  <si>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</si>
  <si>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</si>
  <si>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</si>
  <si>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</si>
  <si>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</si>
  <si>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</si>
  <si>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</si>
  <si>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</si>
  <si>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</si>
  <si>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</si>
  <si>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</si>
  <si>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</si>
  <si>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</si>
  <si>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</si>
  <si>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</si>
  <si>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</si>
  <si>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</si>
  <si>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</si>
  <si>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</si>
  <si>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</si>
  <si>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</si>
  <si>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</si>
  <si>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</si>
  <si>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</si>
  <si>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</si>
  <si>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</si>
  <si>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</si>
  <si>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</si>
  <si>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</si>
  <si>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</si>
  <si>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</si>
  <si>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</si>
  <si>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</si>
  <si>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</si>
  <si>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</si>
  <si>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</si>
  <si>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</si>
  <si>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</si>
  <si>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</si>
  <si>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</si>
  <si>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</si>
  <si>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</si>
  <si>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</si>
  <si>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</si>
  <si>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</si>
  <si>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</si>
  <si>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</si>
  <si>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</si>
  <si>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</si>
  <si>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</si>
  <si>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</si>
  <si>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</si>
  <si>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</si>
  <si>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</si>
  <si>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</si>
  <si>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</si>
  <si>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</si>
  <si>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</si>
  <si>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</si>
  <si>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</si>
  <si>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</si>
  <si>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</si>
  <si>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</si>
  <si>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</si>
  <si>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</si>
  <si>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</si>
  <si>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</si>
  <si>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</si>
  <si>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</si>
  <si>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</si>
  <si>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</si>
  <si>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</si>
  <si>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</si>
  <si>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</si>
  <si>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</si>
  <si>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</si>
  <si>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</si>
  <si>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</si>
  <si>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</si>
  <si>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</si>
  <si>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</si>
  <si>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</si>
  <si>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</si>
  <si>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</si>
  <si>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</si>
  <si>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</si>
  <si>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</si>
  <si>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</si>
  <si>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</si>
  <si>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</si>
  <si>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</si>
  <si>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</si>
  <si>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</si>
  <si>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</si>
  <si>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</si>
  <si>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</si>
  <si>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</si>
  <si>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</si>
  <si>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</si>
  <si>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</si>
  <si>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</si>
  <si>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</si>
  <si>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</si>
  <si>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</si>
  <si>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</si>
  <si>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</si>
  <si>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</si>
  <si>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</si>
  <si>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</si>
  <si>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</si>
  <si>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</si>
  <si>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</si>
  <si>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</si>
  <si>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</si>
  <si>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</si>
  <si>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</si>
  <si>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</si>
  <si>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</si>
  <si>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</si>
  <si>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</si>
  <si>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</si>
  <si>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</si>
  <si>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</si>
  <si>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</si>
  <si>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</si>
  <si>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</si>
  <si>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</si>
  <si>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</si>
  <si>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</si>
  <si>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</si>
  <si>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</si>
  <si>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</si>
  <si>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</si>
  <si>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</si>
  <si>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</si>
  <si>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</si>
  <si>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</si>
  <si>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</si>
  <si>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</si>
  <si>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</si>
  <si>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</si>
  <si>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</si>
  <si>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</si>
  <si>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</si>
  <si>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</si>
  <si>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</si>
  <si>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</si>
  <si>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</si>
  <si>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</si>
  <si>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</si>
  <si>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</si>
  <si>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</si>
  <si>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</si>
  <si>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</si>
  <si>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</si>
  <si>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</si>
  <si>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</si>
  <si>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</si>
  <si>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</si>
  <si>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</si>
  <si>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</si>
  <si>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</si>
  <si>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</si>
  <si>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</si>
  <si>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</si>
  <si>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</si>
  <si>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</si>
  <si>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</si>
  <si>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</si>
  <si>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</si>
  <si>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</si>
  <si>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</si>
  <si>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</si>
  <si>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</si>
  <si>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</si>
  <si>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</si>
  <si>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</si>
  <si>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</si>
  <si>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</si>
  <si>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</si>
  <si>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</si>
  <si>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</si>
  <si>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</si>
  <si>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</si>
  <si>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</si>
  <si>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</si>
  <si>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</si>
  <si>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</si>
  <si>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</si>
  <si>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</si>
  <si>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</si>
  <si>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</si>
  <si>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</si>
  <si>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</si>
  <si>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</si>
  <si>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</si>
  <si>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</si>
  <si>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</si>
  <si>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</si>
  <si>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</si>
  <si>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</si>
  <si>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</si>
  <si>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</si>
  <si>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</si>
  <si>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</si>
  <si>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</si>
  <si>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</si>
  <si>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</si>
  <si>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</si>
  <si>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</si>
  <si>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</si>
  <si>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</si>
  <si>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</si>
  <si>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</si>
  <si>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</si>
  <si>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</si>
  <si>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</si>
  <si>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</si>
  <si>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</si>
  <si>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</si>
  <si>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</si>
  <si>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</si>
  <si>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</si>
  <si>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</si>
  <si>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</si>
  <si>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</si>
  <si>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</si>
  <si>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</si>
  <si>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</si>
  <si>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</si>
  <si>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</si>
  <si>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</si>
  <si>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</si>
  <si>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</si>
  <si>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</si>
  <si>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</si>
  <si>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</si>
  <si>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</si>
  <si>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</si>
  <si>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</si>
  <si>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</si>
  <si>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</si>
  <si>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</si>
  <si>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</si>
  <si>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</si>
  <si>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</si>
  <si>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</si>
  <si>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</si>
  <si>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</si>
  <si>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</si>
  <si>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</si>
  <si>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</si>
  <si>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</si>
  <si>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</si>
  <si>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</si>
  <si>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</si>
  <si>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</si>
  <si>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</si>
  <si>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</si>
  <si>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</si>
  <si>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</si>
  <si>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</si>
  <si>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</si>
  <si>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</si>
  <si>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</si>
  <si>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</si>
  <si>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</si>
  <si>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</si>
  <si>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</si>
  <si>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</si>
  <si>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</si>
  <si>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</si>
  <si>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</si>
  <si>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</si>
  <si>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</si>
  <si>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</si>
  <si>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</si>
  <si>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</si>
  <si>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</si>
  <si>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</si>
  <si>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</si>
  <si>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</si>
  <si>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</si>
  <si>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</si>
  <si>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</si>
  <si>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</si>
  <si>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</si>
  <si>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</si>
  <si>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</si>
  <si>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</si>
  <si>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</si>
  <si>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</si>
  <si>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</si>
  <si>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</si>
  <si>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</si>
  <si>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</si>
  <si>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</si>
  <si>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</si>
  <si>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</si>
  <si>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</si>
  <si>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</si>
  <si>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</si>
  <si>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</si>
  <si>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</si>
  <si>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</si>
  <si>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</si>
  <si>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</si>
  <si>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</si>
  <si>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</si>
  <si>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</si>
  <si>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</si>
  <si>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</si>
  <si>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</si>
  <si>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</si>
  <si>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</si>
  <si>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</si>
  <si>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</si>
  <si>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</si>
  <si>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</si>
  <si>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</si>
  <si>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</si>
  <si>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</si>
  <si>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</si>
  <si>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</si>
  <si>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</si>
  <si>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</si>
  <si>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</si>
  <si>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</si>
  <si>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</si>
  <si>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</si>
  <si>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</si>
  <si>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</si>
  <si>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</si>
  <si>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</si>
  <si>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</si>
  <si>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</si>
  <si>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</si>
  <si>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</si>
  <si>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</si>
  <si>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</si>
  <si>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</si>
  <si>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</si>
  <si>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</si>
  <si>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</si>
  <si>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</si>
  <si>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</si>
  <si>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</si>
  <si>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</si>
  <si>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</si>
  <si>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</si>
  <si>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</si>
  <si>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</si>
  <si>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</si>
  <si>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</si>
  <si>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</si>
  <si>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</si>
  <si>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</si>
  <si>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</si>
  <si>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</si>
  <si>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</si>
  <si>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</si>
  <si>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</si>
  <si>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</si>
  <si>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</si>
  <si>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</si>
  <si>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</si>
  <si>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</si>
  <si>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</si>
  <si>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</si>
  <si>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</si>
  <si>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</si>
  <si>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</si>
  <si>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</si>
  <si>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</si>
  <si>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</si>
  <si>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</si>
  <si>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</si>
  <si>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</si>
  <si>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</si>
  <si>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</si>
  <si>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</si>
  <si>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</si>
  <si>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</si>
  <si>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</si>
  <si>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</si>
  <si>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</si>
  <si>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</si>
  <si>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</si>
  <si>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</si>
  <si>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</si>
  <si>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</si>
  <si>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</si>
  <si>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</si>
  <si>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</si>
  <si>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</si>
  <si>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</si>
  <si>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</si>
  <si>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</si>
  <si>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</si>
  <si>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</si>
  <si>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</si>
  <si>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</si>
  <si>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</si>
  <si>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</si>
  <si>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</si>
  <si>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</si>
  <si>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</si>
  <si>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</si>
  <si>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</si>
  <si>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</si>
  <si>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</si>
  <si>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</si>
  <si>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</si>
  <si>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</si>
  <si>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</si>
  <si>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</si>
  <si>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</si>
  <si>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</si>
  <si>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</si>
  <si>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</si>
  <si>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</si>
  <si>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</si>
  <si>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</si>
  <si>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</si>
  <si>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</si>
  <si>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</si>
  <si>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</si>
  <si>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</si>
  <si>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</si>
  <si>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</si>
  <si>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</si>
  <si>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</si>
  <si>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</si>
  <si>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</si>
  <si>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</si>
  <si>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</si>
  <si>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</si>
  <si>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</si>
  <si>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</si>
  <si>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</si>
  <si>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</si>
  <si>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</si>
  <si>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</si>
  <si>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</si>
  <si>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</si>
  <si>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</si>
  <si>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</si>
  <si>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</si>
  <si>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</si>
  <si>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</si>
  <si>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</si>
  <si>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</si>
  <si>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</si>
  <si>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</si>
  <si>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</si>
  <si>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</si>
  <si>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</si>
  <si>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</si>
  <si>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</si>
  <si>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</si>
  <si>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</si>
  <si>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</si>
  <si>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</si>
  <si>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</si>
  <si>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</si>
  <si>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</si>
  <si>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</si>
  <si>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</si>
  <si>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</si>
  <si>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</si>
  <si>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</si>
  <si>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</si>
  <si>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</si>
  <si>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</si>
  <si>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</si>
  <si>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</si>
  <si>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</si>
  <si>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</si>
  <si>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</si>
  <si>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</si>
  <si>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</si>
  <si>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</si>
  <si>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</si>
  <si>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</si>
  <si>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</si>
  <si>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</si>
  <si>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</si>
  <si>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</si>
  <si>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</si>
  <si>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</si>
  <si>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</si>
  <si>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</si>
  <si>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</si>
  <si>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</si>
  <si>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</si>
  <si>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</si>
  <si>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</si>
  <si>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</si>
  <si>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</si>
  <si>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</si>
  <si>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</si>
  <si>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</si>
  <si>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</si>
  <si>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</si>
  <si>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</si>
  <si>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</si>
  <si>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</si>
  <si>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</si>
  <si>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</si>
  <si>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</si>
  <si>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</si>
  <si>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</si>
  <si>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</si>
  <si>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</si>
  <si>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</si>
  <si>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</si>
  <si>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</si>
  <si>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</si>
  <si>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</si>
  <si>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</si>
  <si>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</si>
  <si>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</si>
  <si>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</si>
  <si>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</si>
  <si>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</si>
  <si>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</si>
  <si>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</si>
  <si>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</si>
  <si>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</si>
  <si>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</si>
  <si>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</si>
  <si>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</si>
  <si>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</si>
  <si>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</si>
  <si>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</si>
  <si>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</si>
  <si>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</si>
  <si>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</si>
  <si>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</si>
  <si>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</si>
  <si>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</si>
  <si>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</si>
  <si>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</si>
  <si>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</si>
  <si>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</si>
  <si>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</si>
  <si>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</si>
  <si>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</si>
  <si>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</si>
  <si>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</si>
  <si>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</si>
  <si>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</si>
  <si>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</si>
  <si>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</si>
  <si>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</si>
  <si>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</si>
  <si>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</si>
  <si>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</si>
  <si>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</si>
  <si>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</si>
  <si>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</si>
  <si>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</si>
  <si>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</si>
  <si>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</si>
  <si>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</si>
  <si>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</si>
  <si>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</si>
  <si>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</si>
  <si>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</si>
  <si>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</si>
  <si>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</si>
  <si>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</si>
  <si>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</si>
  <si>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</si>
  <si>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</si>
  <si>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</si>
  <si>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</si>
  <si>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</si>
  <si>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</si>
  <si>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</si>
  <si>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</si>
  <si>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</si>
  <si>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</si>
  <si>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</si>
  <si>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</si>
  <si>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</si>
  <si>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</si>
  <si>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</si>
  <si>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</si>
  <si>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</si>
  <si>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</si>
  <si>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</si>
  <si>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</si>
  <si>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</si>
  <si>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</si>
  <si>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</si>
  <si>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</si>
  <si>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</si>
  <si>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</si>
  <si>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</si>
  <si>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</si>
  <si>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</si>
  <si>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</si>
  <si>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</si>
  <si>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</si>
  <si>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</si>
  <si>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</si>
  <si>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</si>
  <si>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</si>
  <si>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</si>
  <si>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</si>
  <si>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</si>
  <si>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</si>
  <si>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</si>
  <si>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</si>
  <si>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</si>
  <si>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</si>
  <si>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</si>
  <si>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</si>
  <si>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</si>
  <si>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</si>
  <si>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</si>
  <si>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</si>
  <si>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</si>
  <si>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</si>
  <si>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</si>
  <si>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</si>
  <si>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</si>
  <si>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</si>
  <si>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</si>
  <si>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</si>
  <si>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</si>
  <si>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</si>
  <si>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</si>
  <si>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</si>
  <si>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</si>
  <si>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</si>
  <si>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</si>
  <si>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BORALDE FLAUJAGUESE EN AMONT D'ESPALION</t>
  </si>
  <si>
    <t>BORALDE FLAUJAGUESE</t>
  </si>
  <si>
    <t>05099170</t>
  </si>
  <si>
    <t>18310006400033</t>
  </si>
  <si>
    <t>Agence de l'Eau Adour-Garonne</t>
  </si>
  <si>
    <t>34255833500077</t>
  </si>
  <si>
    <t>AQUASCOP BIOLOGIE site de Monptellier</t>
  </si>
  <si>
    <t>IBMR-19-M142</t>
  </si>
  <si>
    <t>VINCENT BOUCHAREYCHAS, ROMAIN VOLKMANN</t>
  </si>
  <si>
    <t>IBMR standard</t>
  </si>
  <si>
    <t>DROITE</t>
  </si>
  <si>
    <t>ETIAGE NORMAL</t>
  </si>
  <si>
    <t>ENSOLEILLE</t>
  </si>
  <si>
    <t>NULLE</t>
  </si>
  <si>
    <t>OUI</t>
  </si>
  <si>
    <t>peu abondant</t>
  </si>
  <si>
    <t>oxyHIA</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</si>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</sst>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30">
      <c r="A10" s="10" t="s">
        <v>2059</v>
      </c>
      <c r="B10" s="46" t="s">
        <v>5287</v>
      </c>
      <c r="D10" s="10" t="s">
        <v>2279</v>
      </c>
      <c r="E10" s="51">
        <v>683446</v>
      </c>
      <c r="G10" s="97"/>
      <c r="H10" s="98"/>
    </row>
    <row r="11" spans="1:8" ht="15">
      <c r="A11" s="10" t="s">
        <v>2277</v>
      </c>
      <c r="B11" s="47">
        <v>43712</v>
      </c>
      <c r="D11" s="10" t="s">
        <v>2280</v>
      </c>
      <c r="E11" s="52">
        <v>6381336</v>
      </c>
      <c r="G11" s="97"/>
      <c r="H11" s="98"/>
    </row>
    <row r="12" spans="1:8" ht="15">
      <c r="A12" s="10" t="s">
        <v>2283</v>
      </c>
      <c r="B12" s="52" t="s">
        <v>5294</v>
      </c>
      <c r="D12" s="10" t="s">
        <v>2281</v>
      </c>
      <c r="E12" s="52">
        <v>683475</v>
      </c>
      <c r="G12" s="99"/>
      <c r="H12" s="100"/>
    </row>
    <row r="13" spans="1:5" ht="17.25" customHeight="1" thickBot="1">
      <c r="A13" s="2"/>
      <c r="B13" s="55"/>
      <c r="D13" s="10" t="s">
        <v>2282</v>
      </c>
      <c r="E13" s="52">
        <v>6381237</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683446</v>
      </c>
    </row>
    <row r="18" spans="1:3" ht="15">
      <c r="A18" s="111"/>
      <c r="B18" s="49" t="s">
        <v>2267</v>
      </c>
      <c r="C18" s="61">
        <f>E11</f>
        <v>6381336</v>
      </c>
    </row>
    <row r="19" spans="1:2" ht="15">
      <c r="A19" s="3" t="s">
        <v>2063</v>
      </c>
      <c r="B19" s="29">
        <v>351</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73</v>
      </c>
      <c r="D35" s="28" t="s">
        <v>2284</v>
      </c>
      <c r="E35" s="32">
        <v>27</v>
      </c>
    </row>
    <row r="36" spans="1:5" s="7" customFormat="1" ht="15" customHeight="1">
      <c r="A36" s="5" t="s">
        <v>2113</v>
      </c>
      <c r="B36" s="30">
        <v>70</v>
      </c>
      <c r="C36" s="6"/>
      <c r="D36" s="8" t="s">
        <v>2112</v>
      </c>
      <c r="E36" s="30">
        <v>30</v>
      </c>
    </row>
    <row r="37" spans="1:5" s="7" customFormat="1" ht="15" customHeight="1">
      <c r="A37" s="5" t="s">
        <v>2111</v>
      </c>
      <c r="B37" s="30">
        <v>11.1</v>
      </c>
      <c r="C37" s="6"/>
      <c r="D37" s="8" t="s">
        <v>2110</v>
      </c>
      <c r="E37" s="30">
        <v>9.7</v>
      </c>
    </row>
    <row r="38" spans="1:5" s="7" customFormat="1" ht="15" customHeight="1">
      <c r="A38" s="5" t="s">
        <v>2115</v>
      </c>
      <c r="B38" s="30">
        <v>1</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v>1</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v>3</v>
      </c>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3</v>
      </c>
      <c r="C85" s="6"/>
      <c r="D85" s="10" t="s">
        <v>2073</v>
      </c>
      <c r="E85" s="9">
        <v>4</v>
      </c>
    </row>
    <row r="86" spans="1:5" s="15" customFormat="1" ht="15">
      <c r="A86" s="3" t="s">
        <v>2072</v>
      </c>
      <c r="B86" s="9">
        <v>2</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832</v>
      </c>
      <c r="B98" s="20" t="str">
        <f>IF(A98="NEWCOD",IF(ISBLANK(G98),"renseigner le champ 'Nouveau taxon'",G98),VLOOKUP(A98,'Ref Taxo'!A:B,2,FALSE))</f>
        <v>Heribaudiella</v>
      </c>
      <c r="C98" s="21">
        <f>IF(A98="NEWCOD",IF(ISBLANK(H98),"NoCod",H98),VLOOKUP(A98,'Ref Taxo'!A:D,4,FALSE))</f>
        <v>6196</v>
      </c>
      <c r="D98" s="34">
        <v>0.08</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0.12</v>
      </c>
      <c r="E99" s="35">
        <v>0.02</v>
      </c>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0.01</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35">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0.04</v>
      </c>
      <c r="E102" s="35"/>
      <c r="F102" s="35" t="s">
        <v>2290</v>
      </c>
      <c r="G102" s="79"/>
      <c r="H102" s="80"/>
    </row>
    <row r="103" spans="1:8" ht="15">
      <c r="A103" s="33" t="s">
        <v>1815</v>
      </c>
      <c r="B103" s="20" t="str">
        <f>IF(A103="NEWCOD",IF(ISBLANK(G103),"renseigner le champ 'Nouveau taxon'",G103),VLOOKUP(A103,'Ref Taxo'!A:B,2,FALSE))</f>
        <v>Scytonema</v>
      </c>
      <c r="C103" s="21">
        <f>IF(A103="NEWCOD",IF(ISBLANK(H103),"NoCod",H103),VLOOKUP(A103,'Ref Taxo'!A:D,4,FALSE))</f>
        <v>1114</v>
      </c>
      <c r="D103" s="34">
        <v>0.01</v>
      </c>
      <c r="E103" s="35"/>
      <c r="F103" s="35" t="s">
        <v>2290</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0.1</v>
      </c>
      <c r="E104" s="35">
        <v>0.02</v>
      </c>
      <c r="F104" s="35" t="s">
        <v>2290</v>
      </c>
      <c r="G104" s="79"/>
      <c r="H104" s="80"/>
    </row>
    <row r="105" spans="1:8" ht="15">
      <c r="A105" s="33" t="s">
        <v>172</v>
      </c>
      <c r="B105" s="20" t="str">
        <f>IF(A105="NEWCOD",IF(ISBLANK(G105),"renseigner le champ 'Nouveau taxon'",G105),VLOOKUP(A105,'Ref Taxo'!A:B,2,FALSE))</f>
        <v>Brachythecium rivulare</v>
      </c>
      <c r="C105" s="21">
        <f>IF(A105="NEWCOD",IF(ISBLANK(H105),"NoCod",H105),VLOOKUP(A105,'Ref Taxo'!A:D,4,FALSE))</f>
        <v>1260</v>
      </c>
      <c r="D105" s="34">
        <v>0.04</v>
      </c>
      <c r="E105" s="35"/>
      <c r="F105" s="35" t="s">
        <v>2290</v>
      </c>
      <c r="G105" s="79"/>
      <c r="H105" s="80"/>
    </row>
    <row r="106" spans="1:8" ht="15">
      <c r="A106" s="33" t="s">
        <v>479</v>
      </c>
      <c r="B106" s="20" t="str">
        <f>IF(A106="NEWCOD",IF(ISBLANK(G106),"renseigner le champ 'Nouveau taxon'",G106),VLOOKUP(A106,'Ref Taxo'!A:B,2,FALSE))</f>
        <v>Cratoneuron filicinum</v>
      </c>
      <c r="C106" s="21">
        <f>IF(A106="NEWCOD",IF(ISBLANK(H106),"NoCod",H106),VLOOKUP(A106,'Ref Taxo'!A:D,4,FALSE))</f>
        <v>1233</v>
      </c>
      <c r="D106" s="34">
        <v>0.01</v>
      </c>
      <c r="E106" s="35">
        <v>0.01</v>
      </c>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35">
        <v>0.01</v>
      </c>
      <c r="F107" s="35" t="s">
        <v>2290</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0.05</v>
      </c>
      <c r="E108" s="35">
        <v>0.1</v>
      </c>
      <c r="F108" s="35" t="s">
        <v>2290</v>
      </c>
      <c r="G108" s="79"/>
      <c r="H108" s="80"/>
    </row>
    <row r="109" spans="1:8" ht="15">
      <c r="A109" s="33" t="s">
        <v>775</v>
      </c>
      <c r="B109" s="20" t="str">
        <f>IF(A109="NEWCOD",IF(ISBLANK(G109),"renseigner le champ 'Nouveau taxon'",G109),VLOOKUP(A109,'Ref Taxo'!A:B,2,FALSE))</f>
        <v>Fontinalis squamosa</v>
      </c>
      <c r="C109" s="21">
        <f>IF(A109="NEWCOD",IF(ISBLANK(H109),"NoCod",H109),VLOOKUP(A109,'Ref Taxo'!A:D,4,FALSE))</f>
        <v>1312</v>
      </c>
      <c r="D109" s="34">
        <v>0.1</v>
      </c>
      <c r="E109" s="35">
        <v>0.07</v>
      </c>
      <c r="F109" s="35" t="s">
        <v>2290</v>
      </c>
      <c r="G109" s="79"/>
      <c r="H109" s="80"/>
    </row>
    <row r="110" spans="1:8" ht="15">
      <c r="A110" s="33" t="s">
        <v>5303</v>
      </c>
      <c r="B110" s="20" t="str">
        <f>IF(A110="NEWCOD",IF(ISBLANK(G110),"renseigner le champ 'Nouveau taxon'",G110),VLOOKUP(A110,'Ref Taxo'!A:B,2,FALSE))</f>
        <v>Oxyrrhynchium hians</v>
      </c>
      <c r="C110" s="21">
        <f>IF(A110="NEWCOD",IF(ISBLANK(H110),"NoCod",H110),VLOOKUP(A110,'Ref Taxo'!A:D,4,FALSE))</f>
        <v>31547</v>
      </c>
      <c r="D110" s="34">
        <v>0.01</v>
      </c>
      <c r="E110" s="35"/>
      <c r="F110" s="35" t="s">
        <v>5304</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0.04</v>
      </c>
      <c r="E111" s="35">
        <v>0.01</v>
      </c>
      <c r="F111" s="35" t="s">
        <v>2290</v>
      </c>
      <c r="G111" s="79"/>
      <c r="H111" s="80"/>
    </row>
    <row r="112" spans="1:8" ht="15">
      <c r="A112" s="33" t="s">
        <v>1928</v>
      </c>
      <c r="B112" s="20" t="str">
        <f>IF(A112="NEWCOD",IF(ISBLANK(G112),"renseigner le champ 'Nouveau taxon'",G112),VLOOKUP(A112,'Ref Taxo'!A:B,2,FALSE))</f>
        <v>Thamnobryum alopecurum</v>
      </c>
      <c r="C112" s="21">
        <f>IF(A112="NEWCOD",IF(ISBLANK(H112),"NoCod",H112),VLOOKUP(A112,'Ref Taxo'!A:D,4,FALSE))</f>
        <v>1344</v>
      </c>
      <c r="D112" s="34">
        <v>0.01</v>
      </c>
      <c r="E112" s="35"/>
      <c r="F112" s="35" t="s">
        <v>2290</v>
      </c>
      <c r="G112" s="79"/>
      <c r="H112" s="80"/>
    </row>
    <row r="113" spans="1:8" ht="15">
      <c r="A113" s="33" t="s">
        <v>661</v>
      </c>
      <c r="B113" s="20" t="str">
        <f>IF(A113="NEWCOD",IF(ISBLANK(G113),"renseigner le champ 'Nouveau taxon'",G113),VLOOKUP(A113,'Ref Taxo'!A:B,2,FALSE))</f>
        <v>Equisetum arvense</v>
      </c>
      <c r="C113" s="21">
        <f>IF(A113="NEWCOD",IF(ISBLANK(H113),"NoCod",H113),VLOOKUP(A113,'Ref Taxo'!A:D,4,FALSE))</f>
        <v>1384</v>
      </c>
      <c r="D113" s="34">
        <v>0.01</v>
      </c>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2020-09-04T13:59:42Z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