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1400" sheetId="2" r:id="rId2"/>
    <sheet name="Mises à jour" sheetId="3" r:id="rId3"/>
  </sheets>
  <definedNames/>
  <calcPr calcId="145621"/>
</workbook>
</file>

<file path=xl/sharedStrings.xml><?xml version="1.0" encoding="utf-8"?>
<sst xmlns="http://schemas.openxmlformats.org/spreadsheetml/2006/main" count="6459" uniqueCount="5300">
  <si>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</si>
  <si>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</si>
  <si>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</si>
  <si>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</si>
  <si>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</si>
  <si>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</si>
  <si>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</si>
  <si>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</si>
  <si>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</si>
  <si>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</si>
  <si>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</si>
  <si>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</si>
  <si>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</si>
  <si>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</si>
  <si>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</si>
  <si>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</si>
  <si>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</si>
  <si>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</si>
  <si>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</si>
  <si>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</si>
  <si>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</si>
  <si>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</si>
  <si>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</si>
  <si>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</si>
  <si>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</si>
  <si>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</si>
  <si>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</si>
  <si>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</si>
  <si>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</si>
  <si>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</si>
  <si>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</si>
  <si>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</si>
  <si>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</si>
  <si>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</si>
  <si>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</si>
  <si>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</si>
  <si>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</si>
  <si>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</si>
  <si>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</si>
  <si>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</si>
  <si>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</si>
  <si>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</si>
  <si>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</si>
  <si>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</si>
  <si>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</si>
  <si>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</si>
  <si>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</si>
  <si>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</si>
  <si>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</si>
  <si>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</si>
  <si>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</si>
  <si>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</si>
  <si>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</si>
  <si>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</si>
  <si>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</si>
  <si>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</si>
  <si>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</si>
  <si>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</si>
  <si>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</si>
  <si>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</si>
  <si>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</si>
  <si>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</si>
  <si>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</si>
  <si>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</si>
  <si>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</si>
  <si>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</si>
  <si>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</si>
  <si>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</si>
  <si>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</si>
  <si>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</si>
  <si>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</si>
  <si>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</si>
  <si>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</si>
  <si>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</si>
  <si>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</si>
  <si>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</si>
  <si>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</si>
  <si>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</si>
  <si>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</si>
  <si>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</si>
  <si>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</si>
  <si>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</si>
  <si>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</si>
  <si>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</si>
  <si>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</si>
  <si>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</si>
  <si>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</si>
  <si>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</si>
  <si>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</si>
  <si>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</si>
  <si>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</si>
  <si>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</si>
  <si>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</si>
  <si>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</si>
  <si>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</si>
  <si>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</si>
  <si>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</si>
  <si>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</si>
  <si>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</si>
  <si>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</si>
  <si>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</si>
  <si>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</si>
  <si>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</si>
  <si>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</si>
  <si>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</si>
  <si>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</si>
  <si>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</si>
  <si>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</si>
  <si>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</si>
  <si>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</si>
  <si>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</si>
  <si>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</si>
  <si>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</si>
  <si>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</si>
  <si>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</si>
  <si>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</si>
  <si>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</si>
  <si>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</si>
  <si>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</si>
  <si>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</si>
  <si>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</si>
  <si>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</si>
  <si>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</si>
  <si>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</si>
  <si>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</si>
  <si>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</si>
  <si>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</si>
  <si>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</si>
  <si>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</si>
  <si>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</si>
  <si>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</si>
  <si>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</si>
  <si>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</si>
  <si>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</si>
  <si>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</si>
  <si>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</si>
  <si>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</si>
  <si>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</si>
  <si>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</si>
  <si>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</si>
  <si>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</si>
  <si>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</si>
  <si>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</si>
  <si>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</si>
  <si>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</si>
  <si>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</si>
  <si>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</si>
  <si>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</si>
  <si>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</si>
  <si>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</si>
  <si>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</si>
  <si>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</si>
  <si>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</si>
  <si>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</si>
  <si>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</si>
  <si>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</si>
  <si>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</si>
  <si>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</si>
  <si>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</si>
  <si>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</si>
  <si>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</si>
  <si>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</si>
  <si>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</si>
  <si>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</si>
  <si>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</si>
  <si>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</si>
  <si>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</si>
  <si>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</si>
  <si>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</si>
  <si>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</si>
  <si>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</si>
  <si>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</si>
  <si>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</si>
  <si>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</si>
  <si>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</si>
  <si>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</si>
  <si>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</si>
  <si>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</si>
  <si>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</si>
  <si>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</si>
  <si>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</si>
  <si>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</si>
  <si>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</si>
  <si>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</si>
  <si>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</si>
  <si>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</si>
  <si>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</si>
  <si>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</si>
  <si>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</si>
  <si>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</si>
  <si>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</si>
  <si>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</si>
  <si>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</si>
  <si>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</si>
  <si>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</si>
  <si>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</si>
  <si>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</si>
  <si>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</si>
  <si>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</si>
  <si>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</si>
  <si>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</si>
  <si>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</si>
  <si>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</si>
  <si>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</si>
  <si>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</si>
  <si>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</si>
  <si>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</si>
  <si>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</si>
  <si>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</si>
  <si>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</si>
  <si>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</si>
  <si>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</si>
  <si>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</si>
  <si>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</si>
  <si>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</si>
  <si>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</si>
  <si>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</si>
  <si>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</si>
  <si>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</si>
  <si>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</si>
  <si>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</si>
  <si>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</si>
  <si>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</si>
  <si>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</si>
  <si>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</si>
  <si>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</si>
  <si>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</si>
  <si>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</si>
  <si>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</si>
  <si>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</si>
  <si>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</si>
  <si>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</si>
  <si>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</si>
  <si>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</si>
  <si>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</si>
  <si>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</si>
  <si>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</si>
  <si>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</si>
  <si>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</si>
  <si>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</si>
  <si>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</si>
  <si>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</si>
  <si>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</si>
  <si>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</si>
  <si>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</si>
  <si>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</si>
  <si>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</si>
  <si>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</si>
  <si>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</si>
  <si>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</si>
  <si>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</si>
  <si>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</si>
  <si>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</si>
  <si>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</si>
  <si>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</si>
  <si>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</si>
  <si>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</si>
  <si>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</si>
  <si>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</si>
  <si>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</si>
  <si>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</si>
  <si>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</si>
  <si>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</si>
  <si>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</si>
  <si>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</si>
  <si>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</si>
  <si>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</si>
  <si>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</si>
  <si>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</si>
  <si>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</si>
  <si>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</si>
  <si>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</si>
  <si>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</si>
  <si>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</si>
  <si>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</si>
  <si>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</si>
  <si>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</si>
  <si>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</si>
  <si>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</si>
  <si>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</si>
  <si>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</si>
  <si>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</si>
  <si>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</si>
  <si>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</si>
  <si>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</si>
  <si>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</si>
  <si>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</si>
  <si>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</si>
  <si>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</si>
  <si>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</si>
  <si>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</si>
  <si>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</si>
  <si>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</si>
  <si>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</si>
  <si>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</si>
  <si>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</si>
  <si>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</si>
  <si>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</si>
  <si>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</si>
  <si>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</si>
  <si>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</si>
  <si>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</si>
  <si>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</si>
  <si>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</si>
  <si>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</si>
  <si>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</si>
  <si>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</si>
  <si>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</si>
  <si>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</si>
  <si>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</si>
  <si>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</si>
  <si>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</si>
  <si>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</si>
  <si>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</si>
  <si>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</si>
  <si>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</si>
  <si>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</si>
  <si>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</si>
  <si>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</si>
  <si>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</si>
  <si>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</si>
  <si>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</si>
  <si>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</si>
  <si>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</si>
  <si>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</si>
  <si>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</si>
  <si>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</si>
  <si>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</si>
  <si>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</si>
  <si>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</si>
  <si>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</si>
  <si>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</si>
  <si>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</si>
  <si>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</si>
  <si>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</si>
  <si>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</si>
  <si>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</si>
  <si>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</si>
  <si>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</si>
  <si>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</si>
  <si>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</si>
  <si>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</si>
  <si>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</si>
  <si>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</si>
  <si>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</si>
  <si>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</si>
  <si>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</si>
  <si>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</si>
  <si>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</si>
  <si>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</si>
  <si>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</si>
  <si>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</si>
  <si>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</si>
  <si>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</si>
  <si>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</si>
  <si>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</si>
  <si>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</si>
  <si>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</si>
  <si>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</si>
  <si>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</si>
  <si>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</si>
  <si>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</si>
  <si>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</si>
  <si>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</si>
  <si>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</si>
  <si>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</si>
  <si>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</si>
  <si>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</si>
  <si>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</si>
  <si>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</si>
  <si>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</si>
  <si>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</si>
  <si>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</si>
  <si>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</si>
  <si>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</si>
  <si>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</si>
  <si>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</si>
  <si>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</si>
  <si>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</si>
  <si>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</si>
  <si>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</si>
  <si>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</si>
  <si>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</si>
  <si>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</si>
  <si>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</si>
  <si>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</si>
  <si>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</si>
  <si>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</si>
  <si>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</si>
  <si>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</si>
  <si>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</si>
  <si>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</si>
  <si>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</si>
  <si>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</si>
  <si>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</si>
  <si>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</si>
  <si>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</si>
  <si>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</si>
  <si>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</si>
  <si>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</si>
  <si>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</si>
  <si>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</si>
  <si>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</si>
  <si>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</si>
  <si>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</si>
  <si>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</si>
  <si>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</si>
  <si>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</si>
  <si>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</si>
  <si>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</si>
  <si>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</si>
  <si>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</si>
  <si>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</si>
  <si>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</si>
  <si>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</si>
  <si>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</si>
  <si>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</si>
  <si>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</si>
  <si>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</si>
  <si>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</si>
  <si>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</si>
  <si>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</si>
  <si>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</si>
  <si>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</si>
  <si>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</si>
  <si>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</si>
  <si>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</si>
  <si>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</si>
  <si>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</si>
  <si>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</si>
  <si>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</si>
  <si>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</si>
  <si>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</si>
  <si>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</si>
  <si>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</si>
  <si>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</si>
  <si>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</si>
  <si>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</si>
  <si>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</si>
  <si>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</si>
  <si>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</si>
  <si>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</si>
  <si>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</si>
  <si>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</si>
  <si>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</si>
  <si>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</si>
  <si>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</si>
  <si>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</si>
  <si>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</si>
  <si>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</si>
  <si>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</si>
  <si>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</si>
  <si>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</si>
  <si>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</si>
  <si>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</si>
  <si>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</si>
  <si>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</si>
  <si>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</si>
  <si>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</si>
  <si>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</si>
  <si>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</si>
  <si>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</si>
  <si>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</si>
  <si>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</si>
  <si>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</si>
  <si>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</si>
  <si>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</si>
  <si>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</si>
  <si>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</si>
  <si>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</si>
  <si>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</si>
  <si>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</si>
  <si>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</si>
  <si>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</si>
  <si>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</si>
  <si>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</si>
  <si>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</si>
  <si>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</si>
  <si>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</si>
  <si>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</si>
  <si>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</si>
  <si>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</si>
  <si>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</si>
  <si>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</si>
  <si>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</si>
  <si>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</si>
  <si>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</si>
  <si>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</si>
  <si>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</si>
  <si>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</si>
  <si>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</si>
  <si>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</si>
  <si>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</si>
  <si>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</si>
  <si>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</si>
  <si>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</si>
  <si>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</si>
  <si>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</si>
  <si>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</si>
  <si>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</si>
  <si>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</si>
  <si>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</si>
  <si>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</si>
  <si>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</si>
  <si>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</si>
  <si>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</si>
  <si>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</si>
  <si>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</si>
  <si>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</si>
  <si>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</si>
  <si>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</si>
  <si>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</si>
  <si>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</si>
  <si>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</si>
  <si>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</si>
  <si>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</si>
  <si>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</si>
  <si>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</si>
  <si>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</si>
  <si>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</si>
  <si>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</si>
  <si>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</si>
  <si>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</si>
  <si>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</si>
  <si>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</si>
  <si>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</si>
  <si>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</si>
  <si>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</si>
  <si>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</si>
  <si>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</si>
  <si>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</si>
  <si>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</si>
  <si>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</si>
  <si>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</si>
  <si>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</si>
  <si>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</si>
  <si>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</si>
  <si>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</si>
  <si>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</si>
  <si>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</si>
  <si>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</si>
  <si>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</si>
  <si>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</si>
  <si>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</si>
  <si>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</si>
  <si>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</si>
  <si>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</si>
  <si>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</si>
  <si>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</si>
  <si>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</si>
  <si>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</si>
  <si>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</si>
  <si>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</si>
  <si>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</si>
  <si>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</si>
  <si>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</si>
  <si>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</si>
  <si>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</si>
  <si>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</si>
  <si>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</si>
  <si>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</si>
  <si>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</si>
  <si>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</si>
  <si>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</si>
  <si>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</si>
  <si>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</si>
  <si>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</si>
  <si>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</si>
  <si>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</si>
  <si>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</si>
  <si>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</si>
  <si>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</si>
  <si>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</si>
  <si>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</si>
  <si>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</si>
  <si>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</si>
  <si>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</si>
  <si>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</si>
  <si>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</si>
  <si>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</si>
  <si>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</si>
  <si>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</si>
  <si>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</si>
  <si>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</si>
  <si>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</si>
  <si>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</si>
  <si>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</si>
  <si>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</si>
  <si>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</si>
  <si>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</si>
  <si>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</si>
  <si>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</si>
  <si>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</si>
  <si>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</si>
  <si>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</si>
  <si>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</si>
  <si>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</si>
  <si>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</si>
  <si>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</si>
  <si>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</si>
  <si>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</si>
  <si>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</si>
  <si>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</si>
  <si>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</si>
  <si>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</si>
  <si>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</si>
  <si>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</si>
  <si>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</si>
  <si>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</si>
  <si>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</si>
  <si>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</si>
  <si>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</si>
  <si>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</si>
  <si>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</si>
  <si>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</si>
  <si>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</si>
  <si>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</si>
  <si>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</si>
  <si>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</si>
  <si>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</si>
  <si>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</si>
  <si>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</si>
  <si>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</si>
  <si>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</si>
  <si>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</si>
  <si>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</si>
  <si>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</si>
  <si>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</si>
  <si>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</si>
  <si>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</si>
  <si>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</si>
  <si>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</si>
  <si>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</si>
  <si>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</si>
  <si>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</si>
  <si>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</si>
  <si>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</si>
  <si>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</si>
  <si>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</si>
  <si>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</si>
  <si>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</si>
  <si>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</si>
  <si>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</si>
  <si>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</si>
  <si>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</si>
  <si>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</si>
  <si>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</si>
  <si>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</si>
  <si>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</si>
  <si>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</si>
  <si>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</si>
  <si>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</si>
  <si>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</si>
  <si>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</si>
  <si>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</si>
  <si>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</si>
  <si>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</si>
  <si>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</si>
  <si>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</si>
  <si>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</si>
  <si>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</si>
  <si>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</si>
  <si>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</si>
  <si>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</si>
  <si>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</si>
  <si>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</si>
  <si>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</si>
  <si>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</si>
  <si>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</si>
  <si>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</si>
  <si>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</si>
  <si>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</si>
  <si>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</si>
  <si>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</si>
  <si>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</si>
  <si>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</si>
  <si>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</si>
  <si>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</si>
  <si>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</si>
  <si>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</si>
  <si>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</si>
  <si>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</si>
  <si>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</si>
  <si>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</si>
  <si>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</si>
  <si>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</si>
  <si>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</si>
  <si>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</si>
  <si>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</si>
  <si>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</si>
  <si>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</si>
  <si>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</si>
  <si>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</si>
  <si>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</si>
  <si>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</si>
  <si>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</si>
  <si>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</si>
  <si>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</si>
  <si>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</si>
  <si>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</si>
  <si>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</si>
  <si>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</si>
  <si>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</si>
  <si>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</si>
  <si>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</si>
  <si>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</si>
  <si>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</si>
  <si>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</si>
  <si>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</si>
  <si>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</si>
  <si>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</si>
  <si>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</si>
  <si>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</si>
  <si>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</si>
  <si>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</si>
  <si>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</si>
  <si>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</si>
  <si>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</si>
  <si>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</si>
  <si>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</si>
  <si>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</si>
  <si>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</si>
  <si>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</si>
  <si>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</si>
  <si>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</si>
  <si>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</si>
  <si>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</si>
  <si>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</si>
  <si>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</si>
  <si>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</si>
  <si>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</si>
  <si>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</si>
  <si>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</si>
  <si>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</si>
  <si>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</si>
  <si>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</si>
  <si>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</si>
  <si>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</si>
  <si>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</si>
  <si>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</si>
  <si>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</si>
  <si>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</si>
  <si>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</si>
  <si>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</si>
  <si>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</si>
  <si>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</si>
  <si>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</si>
  <si>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</si>
  <si>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</si>
  <si>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</si>
  <si>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</si>
  <si>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</si>
  <si>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</si>
  <si>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</si>
  <si>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</si>
  <si>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</si>
  <si>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</si>
  <si>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</si>
  <si>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</si>
  <si>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</si>
  <si>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</si>
  <si>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</si>
  <si>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</si>
  <si>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</si>
  <si>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</si>
  <si>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</si>
  <si>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</si>
  <si>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</si>
  <si>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</si>
  <si>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</si>
  <si>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</si>
  <si>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</si>
  <si>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</si>
  <si>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</si>
  <si>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</si>
  <si>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</si>
  <si>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</si>
  <si>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</si>
  <si>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</si>
  <si>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</si>
  <si>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</si>
  <si>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</si>
  <si>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</si>
  <si>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</si>
  <si>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</si>
  <si>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</si>
  <si>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</si>
  <si>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</si>
  <si>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</si>
  <si>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</si>
  <si>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</si>
  <si>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</si>
  <si>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</si>
  <si>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</si>
  <si>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</si>
  <si>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</si>
  <si>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</si>
  <si>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</si>
  <si>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</si>
  <si>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</si>
  <si>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</si>
  <si>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</si>
  <si>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</si>
  <si>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</si>
  <si>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</si>
  <si>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</si>
  <si>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</si>
  <si>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</si>
  <si>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</si>
  <si>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</si>
  <si>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</si>
  <si>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</si>
  <si>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</si>
  <si>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</si>
  <si>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</si>
  <si>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</si>
  <si>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</si>
  <si>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</si>
  <si>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</si>
  <si>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</si>
  <si>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</si>
  <si>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</si>
  <si>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</si>
  <si>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</si>
  <si>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</si>
  <si>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</si>
  <si>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</si>
  <si>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</si>
  <si>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</si>
  <si>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</si>
  <si>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</si>
  <si>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</si>
  <si>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</si>
  <si>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</si>
  <si>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</si>
  <si>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</si>
  <si>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</si>
  <si>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</si>
  <si>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</si>
  <si>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</si>
  <si>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</si>
  <si>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</si>
  <si>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</si>
  <si>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</si>
  <si>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</si>
  <si>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</si>
  <si>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</si>
  <si>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</si>
  <si>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</si>
  <si>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</si>
  <si>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</si>
  <si>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</si>
  <si>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</si>
  <si>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</si>
  <si>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</si>
  <si>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</si>
  <si>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</si>
  <si>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</si>
  <si>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</si>
  <si>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</si>
  <si>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</si>
  <si>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</si>
  <si>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</si>
  <si>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</si>
  <si>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</si>
  <si>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</si>
  <si>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</si>
  <si>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</si>
  <si>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</si>
  <si>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</si>
  <si>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</si>
  <si>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</si>
  <si>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</si>
  <si>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</si>
  <si>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</si>
  <si>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</si>
  <si>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</si>
  <si>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</si>
  <si>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</si>
  <si>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</si>
  <si>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</si>
  <si>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</si>
  <si>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</si>
  <si>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</si>
  <si>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</si>
  <si>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</si>
  <si>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</si>
  <si>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</si>
  <si>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</si>
  <si>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</si>
  <si>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</si>
  <si>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</si>
  <si>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</si>
  <si>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</si>
  <si>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</si>
  <si>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</si>
  <si>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</si>
  <si>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</si>
  <si>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</si>
  <si>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</si>
  <si>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</si>
  <si>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</si>
  <si>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</si>
  <si>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</si>
  <si>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</si>
  <si>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</si>
  <si>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</si>
  <si>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</si>
  <si>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</si>
  <si>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</si>
  <si>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</si>
  <si>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</si>
  <si>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</si>
  <si>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</si>
  <si>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</si>
  <si>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</si>
  <si>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</si>
  <si>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</si>
  <si>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</si>
  <si>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</si>
  <si>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</si>
  <si>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</si>
  <si>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</si>
  <si>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</si>
  <si>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</si>
  <si>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</si>
  <si>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</si>
  <si>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</si>
  <si>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</si>
  <si>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</si>
  <si>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</si>
  <si>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</si>
  <si>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</si>
  <si>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</si>
  <si>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</si>
  <si>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</si>
  <si>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</si>
  <si>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</si>
  <si>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</si>
  <si>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</si>
  <si>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</si>
  <si>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</si>
  <si>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</si>
  <si>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</si>
  <si>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</si>
  <si>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</si>
  <si>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</si>
  <si>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</si>
  <si>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</si>
  <si>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</si>
  <si>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</si>
  <si>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</si>
  <si>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</si>
  <si>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</si>
  <si>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</si>
  <si>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</si>
  <si>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</si>
  <si>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</si>
  <si>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</si>
  <si>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</si>
  <si>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</si>
  <si>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</si>
  <si>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</si>
  <si>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</si>
  <si>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</si>
  <si>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</si>
  <si>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</si>
  <si>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</si>
  <si>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</si>
  <si>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</si>
  <si>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</si>
  <si>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</si>
  <si>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</si>
  <si>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</si>
  <si>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</si>
  <si>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</si>
  <si>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</si>
  <si>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</si>
  <si>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</si>
  <si>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</si>
  <si>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</si>
  <si>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</si>
  <si>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</si>
  <si>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</si>
  <si>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</si>
  <si>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</si>
  <si>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</si>
  <si>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</si>
  <si>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</si>
  <si>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</si>
  <si>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</si>
  <si>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</si>
  <si>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</si>
  <si>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</si>
  <si>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</si>
  <si>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</si>
  <si>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</si>
  <si>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</si>
  <si>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</si>
  <si>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</si>
  <si>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</si>
  <si>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</si>
  <si>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</si>
  <si>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</si>
  <si>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</si>
  <si>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</si>
  <si>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</si>
  <si>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</si>
  <si>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</si>
  <si>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</si>
  <si>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</si>
  <si>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</si>
  <si>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</si>
  <si>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</si>
  <si>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</si>
  <si>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</si>
  <si>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</si>
  <si>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</si>
  <si>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</si>
  <si>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</si>
  <si>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</si>
  <si>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</si>
  <si>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</si>
  <si>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</si>
  <si>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</si>
  <si>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</si>
  <si>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</si>
  <si>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</si>
  <si>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</si>
  <si>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</si>
  <si>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</si>
  <si>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</si>
  <si>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</si>
  <si>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</si>
  <si>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</si>
  <si>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</si>
  <si>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</si>
  <si>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</si>
  <si>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</si>
  <si>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</si>
  <si>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</si>
  <si>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</si>
  <si>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</si>
  <si>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</si>
  <si>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</si>
  <si>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</si>
  <si>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</si>
  <si>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</si>
  <si>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</si>
  <si>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</si>
  <si>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</si>
  <si>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</si>
  <si>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</si>
  <si>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</si>
  <si>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</si>
  <si>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</si>
  <si>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</si>
  <si>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</si>
  <si>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</si>
  <si>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</si>
  <si>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</si>
  <si>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</si>
  <si>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</si>
  <si>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</si>
  <si>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</si>
  <si>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</si>
  <si>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</si>
  <si>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</si>
  <si>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</si>
  <si>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</si>
  <si>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</si>
  <si>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</si>
  <si>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</si>
  <si>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</si>
  <si>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</si>
  <si>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</si>
  <si>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</si>
  <si>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</si>
  <si>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</si>
  <si>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</si>
  <si>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</si>
  <si>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</si>
  <si>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</si>
  <si>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</si>
  <si>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</si>
  <si>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</si>
  <si>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</si>
  <si>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</si>
  <si>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</si>
  <si>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</si>
  <si>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</si>
  <si>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</si>
  <si>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</si>
  <si>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</si>
  <si>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</si>
  <si>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</si>
  <si>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</si>
  <si>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</si>
  <si>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</si>
  <si>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</si>
  <si>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</si>
  <si>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</si>
  <si>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</si>
  <si>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</si>
  <si>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</si>
  <si>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</si>
  <si>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</si>
  <si>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</si>
  <si>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</si>
  <si>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</si>
  <si>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</si>
  <si>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</si>
  <si>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</si>
  <si>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</si>
  <si>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</si>
  <si>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</si>
  <si>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</si>
  <si>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</si>
  <si>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</si>
  <si>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</si>
  <si>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</si>
  <si>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</si>
  <si>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</si>
  <si>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</si>
  <si>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</si>
  <si>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</si>
  <si>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</si>
  <si>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</si>
  <si>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</si>
  <si>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</si>
  <si>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</si>
  <si>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</si>
  <si>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</si>
  <si>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</si>
  <si>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</si>
  <si>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</si>
  <si>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</si>
  <si>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</si>
  <si>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</si>
  <si>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</si>
  <si>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</si>
  <si>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</si>
  <si>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</si>
  <si>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</si>
  <si>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</si>
  <si>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</si>
  <si>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</si>
  <si>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</si>
  <si>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</si>
  <si>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</si>
  <si>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</si>
  <si>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</si>
  <si>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</si>
  <si>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</si>
  <si>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</si>
  <si>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</si>
  <si>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</si>
  <si>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</si>
  <si>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</si>
  <si>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</si>
  <si>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</si>
  <si>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</si>
  <si>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</si>
  <si>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</si>
  <si>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</si>
  <si>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</si>
  <si>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</si>
  <si>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</si>
  <si>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</si>
  <si>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</si>
  <si>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</si>
  <si>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</si>
  <si>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</si>
  <si>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</si>
  <si>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</si>
  <si>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</si>
  <si>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</si>
  <si>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</si>
  <si>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</si>
  <si>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</si>
  <si>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</si>
  <si>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</si>
  <si>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</si>
  <si>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</si>
  <si>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</si>
  <si>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</si>
  <si>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</si>
  <si>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</si>
  <si>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</si>
  <si>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</si>
  <si>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</si>
  <si>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</si>
  <si>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</si>
  <si>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</si>
  <si>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</si>
  <si>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</si>
  <si>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</si>
  <si>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</si>
  <si>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</si>
  <si>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</si>
  <si>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</si>
  <si>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</si>
  <si>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</si>
  <si>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</si>
  <si>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</si>
  <si>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</si>
  <si>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</si>
  <si>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</si>
  <si>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</si>
  <si>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</si>
  <si>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</si>
  <si>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</si>
  <si>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</si>
  <si>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</si>
  <si>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</si>
  <si>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</si>
  <si>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</si>
  <si>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</si>
  <si>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</si>
  <si>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</si>
  <si>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</si>
  <si>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</si>
  <si>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</si>
  <si>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</si>
  <si>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</si>
  <si>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</si>
  <si>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</si>
  <si>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</si>
  <si>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</si>
  <si>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</si>
  <si>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</si>
  <si>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</si>
  <si>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</si>
  <si>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</si>
  <si>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</si>
  <si>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</si>
  <si>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</si>
  <si>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</si>
  <si>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</si>
  <si>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</si>
  <si>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</si>
  <si>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</si>
  <si>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</si>
  <si>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</si>
  <si>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</si>
  <si>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</si>
  <si>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</si>
  <si>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</si>
  <si>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</si>
  <si>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</si>
  <si>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</si>
  <si>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</si>
  <si>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</si>
  <si>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</si>
  <si>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</si>
  <si>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</si>
  <si>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</si>
  <si>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</si>
  <si>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</si>
  <si>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</si>
  <si>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</si>
  <si>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</si>
  <si>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</si>
  <si>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</si>
  <si>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</si>
  <si>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</si>
  <si>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</si>
  <si>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</si>
  <si>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</si>
  <si>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</si>
  <si>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</si>
  <si>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</si>
  <si>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</si>
  <si>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</si>
  <si>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</si>
  <si>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</si>
  <si>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</si>
  <si>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</si>
  <si>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</si>
  <si>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</si>
  <si>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</si>
  <si>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</si>
  <si>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</si>
  <si>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</si>
  <si>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</si>
  <si>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</si>
  <si>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</si>
  <si>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</si>
  <si>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</si>
  <si>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</si>
  <si>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</si>
  <si>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</si>
  <si>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</si>
  <si>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</si>
  <si>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</si>
  <si>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</si>
  <si>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</si>
  <si>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</si>
  <si>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</si>
  <si>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</si>
  <si>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</si>
  <si>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</si>
  <si>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</si>
  <si>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</si>
  <si>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</si>
  <si>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</si>
  <si>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</si>
  <si>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</si>
  <si>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</si>
  <si>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</si>
  <si>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</si>
  <si>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</si>
  <si>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</si>
  <si>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</si>
  <si>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</si>
  <si>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</si>
  <si>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</si>
  <si>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</si>
  <si>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</si>
  <si>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</si>
  <si>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</si>
  <si>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</si>
  <si>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</si>
  <si>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</si>
  <si>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</si>
  <si>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</si>
  <si>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</si>
  <si>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</si>
  <si>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</si>
  <si>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</si>
  <si>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</si>
  <si>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</si>
  <si>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</si>
  <si>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</si>
  <si>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</si>
  <si>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</si>
  <si>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</si>
  <si>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</si>
  <si>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</si>
  <si>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</si>
  <si>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</si>
  <si>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</si>
  <si>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</si>
  <si>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</si>
  <si>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</si>
  <si>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</si>
  <si>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</si>
  <si>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</si>
  <si>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</si>
  <si>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</si>
  <si>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</si>
  <si>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</si>
  <si>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</si>
  <si>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</si>
  <si>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</si>
  <si>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</si>
  <si>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</si>
  <si>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</si>
  <si>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</si>
  <si>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</si>
  <si>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</si>
  <si>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</si>
  <si>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</si>
  <si>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</si>
  <si>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</si>
  <si>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</si>
  <si>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</si>
  <si>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</si>
  <si>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</si>
  <si>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</si>
  <si>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</si>
  <si>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</si>
  <si>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</si>
  <si>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</si>
  <si>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</si>
  <si>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</si>
  <si>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</si>
  <si>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</si>
  <si>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</si>
  <si>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</si>
  <si>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</si>
  <si>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</si>
  <si>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</si>
  <si>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</si>
  <si>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</si>
  <si>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</si>
  <si>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</si>
  <si>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</si>
  <si>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</si>
  <si>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</si>
  <si>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</si>
  <si>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</si>
  <si>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</si>
  <si>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</si>
  <si>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</si>
  <si>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</si>
  <si>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</si>
  <si>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</si>
  <si>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</si>
  <si>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</si>
  <si>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</si>
  <si>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</si>
  <si>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</si>
  <si>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</si>
  <si>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</si>
  <si>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</si>
  <si>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</si>
  <si>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</si>
  <si>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</si>
  <si>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</si>
  <si>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</si>
  <si>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</si>
  <si>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</si>
  <si>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</si>
  <si>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</si>
  <si>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</si>
  <si>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</si>
  <si>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</si>
  <si>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</si>
  <si>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</si>
  <si>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</si>
  <si>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</si>
  <si>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</si>
  <si>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</si>
  <si>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</si>
  <si>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</si>
  <si>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</si>
  <si>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</si>
  <si>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</si>
  <si>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</si>
  <si>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</si>
  <si>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</si>
  <si>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</si>
  <si>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</si>
  <si>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</si>
  <si>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</si>
  <si>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</si>
  <si>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</si>
  <si>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</si>
  <si>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</si>
  <si>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</si>
  <si>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</si>
  <si>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</si>
  <si>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</si>
  <si>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</si>
  <si>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</si>
  <si>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</si>
  <si>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</si>
  <si>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</si>
  <si>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</si>
  <si>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</si>
  <si>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</si>
  <si>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</si>
  <si>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</si>
  <si>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</si>
  <si>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</si>
  <si>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</si>
  <si>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</si>
  <si>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</si>
  <si>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</si>
  <si>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</si>
  <si>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</si>
  <si>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</si>
  <si>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</si>
  <si>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</si>
  <si>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</si>
  <si>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</si>
  <si>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</si>
  <si>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</si>
  <si>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</si>
  <si>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</si>
  <si>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</si>
  <si>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</si>
  <si>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</si>
  <si>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</si>
  <si>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</si>
  <si>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</si>
  <si>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</si>
  <si>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</si>
  <si>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</si>
  <si>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</si>
  <si>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</si>
  <si>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</si>
  <si>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</si>
  <si>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</si>
  <si>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</si>
  <si>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</si>
  <si>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</si>
  <si>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</si>
  <si>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</si>
  <si>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</si>
  <si>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</si>
  <si>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</si>
  <si>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</si>
  <si>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</si>
  <si>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</si>
  <si>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</si>
  <si>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</si>
  <si>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</si>
  <si>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</si>
  <si>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</si>
  <si>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</si>
  <si>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</si>
  <si>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</si>
  <si>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</si>
  <si>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</si>
  <si>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</si>
  <si>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</si>
  <si>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</si>
  <si>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</si>
  <si>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</si>
  <si>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</si>
  <si>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</si>
  <si>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</si>
  <si>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</si>
  <si>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</si>
  <si>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</si>
  <si>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</si>
  <si>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</si>
  <si>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</si>
  <si>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</si>
  <si>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</si>
  <si>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</si>
  <si>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</si>
  <si>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</si>
  <si>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</si>
  <si>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</si>
  <si>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</si>
  <si>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</si>
  <si>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</si>
  <si>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</si>
  <si>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</si>
  <si>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</si>
  <si>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</si>
  <si>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</si>
  <si>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</si>
  <si>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</si>
  <si>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</si>
  <si>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</si>
  <si>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</si>
  <si>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</si>
  <si>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</si>
  <si>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</si>
  <si>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</si>
  <si>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</si>
  <si>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</si>
  <si>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</si>
  <si>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</si>
  <si>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</si>
  <si>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</si>
  <si>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</si>
  <si>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</si>
  <si>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</si>
  <si>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</si>
  <si>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</si>
  <si>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</si>
  <si>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</si>
  <si>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</si>
  <si>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</si>
  <si>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</si>
  <si>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</si>
  <si>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</si>
  <si>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</si>
  <si>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</si>
  <si>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</si>
  <si>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</si>
  <si>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</si>
  <si>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</si>
  <si>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</si>
  <si>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</si>
  <si>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</si>
  <si>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</si>
  <si>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</si>
  <si>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</si>
  <si>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</si>
  <si>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</si>
  <si>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</si>
  <si>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</si>
  <si>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</si>
  <si>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</si>
  <si>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</si>
  <si>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</si>
  <si>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</si>
  <si>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</si>
  <si>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</si>
  <si>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</si>
  <si>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</si>
  <si>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</si>
  <si>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</si>
  <si>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</si>
  <si>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</si>
  <si>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</si>
  <si>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</si>
  <si>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</si>
  <si>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</si>
  <si>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</si>
  <si>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</si>
  <si>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</si>
  <si>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</si>
  <si>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</si>
  <si>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</si>
  <si>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</si>
  <si>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</si>
  <si>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</si>
  <si>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</si>
  <si>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</si>
  <si>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</si>
  <si>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</si>
  <si>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</si>
  <si>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</si>
  <si>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</si>
  <si>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</si>
  <si>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</si>
  <si>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</si>
  <si>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</si>
  <si>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</si>
  <si>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</si>
  <si>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</si>
  <si>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</si>
  <si>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</si>
  <si>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</si>
  <si>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</si>
  <si>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</si>
  <si>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</si>
  <si>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</si>
  <si>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</si>
  <si>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</si>
  <si>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</si>
  <si>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</si>
  <si>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</si>
  <si>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</si>
  <si>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</si>
  <si>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</si>
  <si>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</si>
  <si>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</si>
  <si>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</si>
  <si>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</si>
  <si>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</si>
  <si>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</si>
  <si>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</si>
  <si>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</si>
  <si>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</si>
  <si>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</si>
  <si>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</si>
  <si>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</si>
  <si>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</si>
  <si>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</si>
  <si>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</si>
  <si>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</si>
  <si>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</si>
  <si>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</si>
  <si>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</si>
  <si>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</si>
  <si>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</si>
  <si>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</si>
  <si>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</si>
  <si>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</si>
  <si>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</si>
  <si>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</si>
  <si>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</si>
  <si>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</si>
  <si>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</si>
  <si>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</si>
  <si>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</si>
  <si>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</si>
  <si>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</si>
  <si>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</si>
  <si>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</si>
  <si>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</si>
  <si>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</si>
  <si>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</si>
  <si>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</si>
  <si>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</si>
  <si>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</si>
  <si>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</si>
  <si>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</si>
  <si>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</si>
  <si>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</si>
  <si>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</si>
  <si>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</si>
  <si>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</si>
  <si>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</si>
  <si>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</si>
  <si>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</si>
  <si>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</si>
  <si>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</si>
  <si>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</si>
  <si>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</si>
  <si>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</si>
  <si>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</si>
  <si>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</si>
  <si>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</si>
  <si>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</si>
  <si>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</si>
  <si>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</si>
  <si>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</si>
  <si>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</si>
  <si>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</si>
  <si>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</si>
  <si>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</si>
  <si>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</si>
  <si>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</si>
  <si>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</si>
  <si>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</si>
  <si>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</si>
  <si>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</si>
  <si>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</si>
  <si>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</si>
  <si>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</si>
  <si>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</si>
  <si>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</si>
  <si>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</si>
  <si>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</si>
  <si>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</si>
  <si>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</si>
  <si>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</si>
  <si>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</si>
  <si>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</si>
  <si>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</si>
  <si>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</si>
  <si>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</si>
  <si>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</si>
  <si>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</si>
  <si>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</si>
  <si>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</si>
  <si>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</si>
  <si>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</si>
  <si>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</si>
  <si>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</si>
  <si>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</si>
  <si>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</si>
  <si>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</si>
  <si>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</si>
  <si>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</si>
  <si>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</si>
  <si>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</si>
  <si>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</si>
  <si>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</si>
  <si>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</si>
  <si>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</si>
  <si>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</si>
  <si>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</si>
  <si>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</si>
  <si>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</si>
  <si>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</si>
  <si>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</si>
  <si>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</si>
  <si>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</si>
  <si>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</si>
  <si>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</si>
  <si>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</si>
  <si>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</si>
  <si>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</si>
  <si>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</si>
  <si>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</si>
  <si>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</si>
  <si>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</si>
  <si>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</si>
  <si>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</si>
  <si>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</si>
  <si>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</si>
  <si>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</si>
  <si>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</si>
  <si>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</si>
  <si>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</si>
  <si>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</si>
  <si>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</si>
  <si>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</si>
  <si>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</si>
  <si>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</si>
  <si>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</si>
  <si>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</si>
  <si>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</si>
  <si>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</si>
  <si>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</si>
  <si>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</si>
  <si>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</si>
  <si>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</si>
  <si>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</si>
  <si>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</si>
  <si>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</si>
  <si>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</si>
  <si>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</si>
  <si>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</si>
  <si>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</si>
  <si>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</si>
  <si>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</si>
  <si>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</si>
  <si>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</si>
  <si>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</si>
  <si>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</si>
  <si>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</si>
  <si>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</si>
  <si>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</si>
  <si>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</si>
  <si>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</si>
  <si>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</si>
  <si>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</si>
  <si>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</si>
  <si>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</si>
  <si>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</si>
  <si>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</si>
  <si>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</si>
  <si>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</si>
  <si>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</si>
  <si>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</si>
  <si>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</si>
  <si>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</si>
  <si>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</si>
  <si>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</si>
  <si>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</si>
  <si>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</si>
  <si>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</si>
  <si>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</si>
  <si>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</si>
  <si>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</si>
  <si>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</si>
  <si>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</si>
  <si>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</si>
  <si>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</si>
  <si>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</si>
  <si>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</si>
  <si>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</si>
  <si>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</si>
  <si>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</si>
  <si>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</si>
  <si>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</si>
  <si>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</si>
  <si>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</si>
  <si>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</si>
  <si>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</si>
  <si>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</si>
  <si>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</si>
  <si>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</si>
  <si>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</si>
  <si>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</si>
  <si>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</si>
  <si>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</si>
  <si>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</si>
  <si>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</si>
  <si>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</si>
  <si>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</si>
  <si>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</si>
  <si>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</si>
  <si>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</si>
  <si>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</si>
  <si>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</si>
  <si>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</si>
  <si>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</si>
  <si>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</si>
  <si>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</si>
  <si>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</si>
  <si>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</si>
  <si>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</si>
  <si>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</si>
  <si>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</si>
  <si>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</si>
  <si>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</si>
  <si>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</si>
  <si>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</si>
  <si>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</si>
  <si>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</si>
  <si>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</si>
  <si>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</si>
  <si>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</si>
  <si>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</si>
  <si>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</si>
  <si>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</si>
  <si>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</si>
  <si>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</si>
  <si>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</si>
  <si>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</si>
  <si>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</si>
  <si>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</si>
  <si>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</si>
  <si>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</si>
  <si>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</si>
  <si>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</si>
  <si>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</si>
  <si>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</si>
  <si>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</si>
  <si>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</si>
  <si>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</si>
  <si>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</si>
  <si>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</si>
  <si>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</si>
  <si>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</si>
  <si>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</si>
  <si>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</si>
  <si>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</si>
  <si>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</si>
  <si>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</si>
  <si>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</si>
  <si>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</si>
  <si>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</si>
  <si>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</si>
  <si>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</si>
  <si>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</si>
  <si>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</si>
  <si>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</si>
  <si>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</si>
  <si>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</si>
  <si>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</si>
  <si>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</si>
  <si>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</si>
  <si>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</si>
  <si>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</si>
  <si>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</si>
  <si>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</si>
  <si>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</si>
  <si>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</si>
  <si>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</si>
  <si>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</si>
  <si>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</si>
  <si>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</si>
  <si>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</si>
  <si>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</si>
  <si>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</si>
  <si>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</si>
  <si>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</si>
  <si>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</si>
  <si>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</si>
  <si>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</si>
  <si>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</si>
  <si>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</si>
  <si>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</si>
  <si>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</si>
  <si>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</si>
  <si>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</si>
  <si>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</si>
  <si>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</si>
  <si>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</si>
  <si>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</si>
  <si>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</si>
  <si>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</si>
  <si>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</si>
  <si>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</si>
  <si>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</si>
  <si>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</si>
  <si>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</si>
  <si>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</si>
  <si>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</si>
  <si>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</si>
  <si>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</si>
  <si>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</si>
  <si>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</si>
  <si>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</si>
  <si>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</si>
  <si>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</si>
  <si>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</si>
  <si>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</si>
  <si>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</si>
  <si>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</si>
  <si>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</si>
  <si>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</si>
  <si>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</si>
  <si>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</si>
  <si>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</si>
  <si>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</si>
  <si>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</si>
  <si>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</si>
  <si>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</si>
  <si>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</si>
  <si>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</si>
  <si>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</si>
  <si>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</si>
  <si>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</si>
  <si>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</si>
  <si>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</si>
  <si>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</si>
  <si>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</si>
  <si>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</si>
  <si>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</si>
  <si>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</si>
  <si>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</si>
  <si>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</si>
  <si>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</si>
  <si>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</si>
  <si>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</si>
  <si>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</si>
  <si>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</si>
  <si>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</si>
  <si>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</si>
  <si>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</si>
  <si>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</si>
  <si>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</si>
  <si>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</si>
  <si>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</si>
  <si>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</si>
  <si>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</si>
  <si>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</si>
  <si>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</si>
  <si>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</si>
  <si>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</si>
  <si>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</si>
  <si>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</si>
  <si>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</si>
  <si>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</si>
  <si>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</si>
  <si>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</si>
  <si>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</si>
  <si>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</si>
  <si>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</si>
  <si>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</si>
  <si>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</si>
  <si>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</si>
  <si>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</si>
  <si>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</si>
  <si>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</si>
  <si>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</si>
  <si>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</si>
  <si>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</si>
  <si>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</si>
  <si>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</si>
  <si>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</si>
  <si>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</si>
  <si>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</si>
  <si>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</si>
  <si>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</si>
  <si>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</si>
  <si>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</si>
  <si>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</si>
  <si>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</si>
  <si>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</si>
  <si>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</si>
  <si>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</si>
  <si>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</si>
  <si>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</si>
  <si>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</si>
  <si>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</si>
  <si>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</si>
  <si>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</si>
  <si>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</si>
  <si>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</si>
  <si>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</si>
  <si>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</si>
  <si>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</si>
  <si>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</si>
  <si>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</si>
  <si>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</si>
  <si>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</si>
  <si>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</si>
  <si>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</si>
  <si>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</si>
  <si>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</si>
  <si>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</si>
  <si>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</si>
  <si>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</si>
  <si>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</si>
  <si>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</si>
  <si>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</si>
  <si>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</si>
  <si>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</si>
  <si>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</si>
  <si>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</si>
  <si>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</si>
  <si>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</si>
  <si>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</si>
  <si>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</si>
  <si>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</si>
  <si>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</si>
  <si>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</si>
  <si>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</si>
  <si>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</si>
  <si>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</si>
  <si>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</si>
  <si>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</si>
  <si>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</si>
  <si>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</si>
  <si>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</si>
  <si>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</si>
  <si>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</si>
  <si>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</si>
  <si>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</si>
  <si>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</si>
  <si>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</si>
  <si>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</si>
  <si>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</si>
  <si>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</si>
  <si>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</si>
  <si>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</si>
  <si>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</si>
  <si>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</si>
  <si>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</si>
  <si>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</si>
  <si>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</si>
  <si>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</si>
  <si>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</si>
  <si>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</si>
  <si>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</si>
  <si>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</si>
  <si>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</si>
  <si>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</si>
  <si>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</si>
  <si>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</si>
  <si>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</si>
  <si>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</si>
  <si>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</si>
  <si>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</si>
  <si>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</si>
  <si>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</si>
  <si>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</si>
  <si>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</si>
  <si>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</si>
  <si>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</si>
  <si>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</si>
  <si>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</si>
  <si>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</si>
  <si>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</si>
  <si>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</si>
  <si>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</si>
  <si>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</si>
  <si>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</si>
  <si>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</si>
  <si>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</si>
  <si>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</si>
  <si>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</si>
  <si>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</si>
  <si>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</si>
  <si>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</si>
  <si>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</si>
  <si>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</si>
  <si>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</si>
  <si>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</si>
  <si>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</si>
  <si>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</si>
  <si>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</si>
  <si>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</si>
  <si>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</si>
  <si>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</si>
  <si>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</si>
  <si>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</si>
  <si>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</si>
  <si>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</si>
  <si>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</si>
  <si>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</si>
  <si>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</si>
  <si>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</si>
  <si>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</si>
  <si>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</si>
  <si>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</si>
  <si>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</si>
  <si>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</si>
  <si>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</si>
  <si>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</si>
  <si>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</si>
  <si>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</si>
  <si>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</si>
  <si>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</si>
  <si>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</si>
  <si>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</si>
  <si>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</si>
  <si>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</si>
  <si>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</si>
  <si>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</si>
  <si>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</si>
  <si>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</si>
  <si>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</si>
  <si>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</si>
  <si>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</si>
  <si>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</si>
  <si>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</si>
  <si>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</si>
  <si>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</si>
  <si>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</si>
  <si>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</si>
  <si>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</si>
  <si>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</si>
  <si>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</si>
  <si>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</si>
  <si>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</si>
  <si>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</si>
  <si>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</si>
  <si>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</si>
  <si>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</si>
  <si>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</si>
  <si>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</si>
  <si>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</si>
  <si>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</si>
  <si>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</si>
  <si>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</si>
  <si>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</si>
  <si>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</si>
  <si>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</si>
  <si>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</si>
  <si>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</si>
  <si>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</si>
  <si>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</si>
  <si>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</si>
  <si>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</si>
  <si>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</si>
  <si>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</si>
  <si>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</si>
  <si>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</si>
  <si>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</si>
  <si>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</si>
  <si>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</si>
  <si>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</si>
  <si>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</si>
  <si>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</si>
  <si>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</si>
  <si>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</si>
  <si>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</si>
  <si>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</si>
  <si>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</si>
  <si>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</si>
  <si>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</si>
  <si>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</si>
  <si>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</si>
  <si>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</si>
  <si>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</si>
  <si>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</si>
  <si>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</si>
  <si>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</si>
  <si>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</si>
  <si>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</si>
  <si>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</si>
  <si>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</si>
  <si>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</si>
  <si>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</si>
  <si>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</si>
  <si>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</si>
  <si>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</si>
  <si>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</si>
  <si>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</si>
  <si>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</si>
  <si>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</si>
  <si>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</si>
  <si>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</si>
  <si>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</si>
  <si>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</si>
  <si>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</si>
  <si>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</si>
  <si>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</si>
  <si>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</si>
  <si>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</si>
  <si>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</si>
  <si>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</si>
  <si>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</si>
  <si>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</si>
  <si>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</si>
  <si>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</si>
  <si>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</si>
  <si>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</si>
  <si>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</si>
  <si>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</si>
  <si>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</si>
  <si>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</si>
  <si>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</si>
  <si>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</si>
  <si>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</si>
  <si>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</si>
  <si>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</si>
  <si>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</si>
  <si>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</si>
  <si>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</si>
  <si>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</si>
  <si>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</si>
  <si>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</si>
  <si>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</si>
  <si>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</si>
  <si>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</si>
  <si>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</si>
  <si>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</si>
  <si>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</si>
  <si>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</si>
  <si>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</si>
  <si>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</si>
  <si>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</si>
  <si>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</si>
  <si>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</si>
  <si>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</si>
  <si>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</si>
  <si>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</si>
  <si>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</si>
  <si>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</si>
  <si>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</si>
  <si>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</si>
  <si>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</si>
  <si>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</si>
  <si>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</si>
  <si>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</si>
  <si>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</si>
  <si>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</si>
  <si>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</si>
  <si>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</si>
  <si>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</si>
  <si>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</si>
  <si>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</si>
  <si>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</si>
  <si>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</si>
  <si>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</si>
  <si>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</si>
  <si>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</si>
  <si>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</si>
  <si>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</si>
  <si>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</si>
  <si>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</si>
  <si>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</si>
  <si>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</si>
  <si>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</si>
  <si>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</si>
  <si>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</si>
  <si>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</si>
  <si>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</si>
  <si>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</si>
  <si>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</si>
  <si>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</si>
  <si>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</si>
  <si>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</si>
  <si>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</si>
  <si>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</si>
  <si>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</si>
  <si>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</si>
  <si>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</si>
  <si>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</si>
  <si>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</si>
  <si>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</si>
  <si>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</si>
  <si>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</si>
  <si>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</si>
  <si>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</si>
  <si>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</si>
  <si>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</si>
  <si>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</si>
  <si>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</si>
  <si>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</si>
  <si>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</si>
  <si>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</si>
  <si>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</si>
  <si>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</si>
  <si>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</si>
  <si>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</si>
  <si>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</si>
  <si>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</si>
  <si>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</si>
  <si>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</si>
  <si>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</si>
  <si>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</si>
  <si>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</si>
  <si>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</si>
  <si>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</si>
  <si>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</si>
  <si>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</si>
  <si>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</si>
  <si>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</si>
  <si>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</si>
  <si>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</si>
  <si>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</si>
  <si>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</si>
  <si>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</si>
  <si>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</si>
  <si>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</si>
  <si>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</si>
  <si>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</si>
  <si>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</si>
  <si>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</si>
  <si>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</si>
  <si>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</si>
  <si>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</si>
  <si>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</si>
  <si>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</si>
  <si>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</si>
  <si>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</si>
  <si>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</si>
  <si>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</si>
  <si>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</si>
  <si>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</si>
  <si>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</si>
  <si>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</si>
  <si>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</si>
  <si>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</si>
  <si>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</si>
  <si>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</si>
  <si>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</si>
  <si>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</si>
  <si>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</si>
  <si>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</si>
  <si>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</si>
  <si>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</si>
  <si>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</si>
  <si>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</si>
  <si>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</si>
  <si>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</si>
  <si>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</si>
  <si>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</si>
  <si>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</si>
  <si>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</si>
  <si>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</si>
  <si>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</si>
  <si>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</si>
  <si>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</si>
  <si>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</si>
  <si>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</si>
  <si>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</si>
  <si>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</si>
  <si>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</si>
  <si>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</si>
  <si>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</si>
  <si>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</si>
  <si>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</si>
  <si>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</si>
  <si>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</si>
  <si>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</si>
  <si>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</si>
  <si>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</si>
  <si>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</si>
  <si>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</si>
  <si>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</si>
  <si>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</si>
  <si>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</si>
  <si>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</si>
  <si>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</si>
  <si>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</si>
  <si>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</si>
  <si>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</si>
  <si>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</si>
  <si>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</si>
  <si>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</si>
  <si>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</si>
  <si>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</si>
  <si>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</si>
  <si>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</si>
  <si>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</si>
  <si>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</si>
  <si>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</si>
  <si>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</si>
  <si>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</si>
  <si>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</si>
  <si>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</si>
  <si>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</si>
  <si>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</si>
  <si>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</si>
  <si>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</si>
  <si>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</si>
  <si>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</si>
  <si>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</si>
  <si>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</si>
  <si>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</si>
  <si>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</si>
  <si>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</si>
  <si>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</si>
  <si>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</si>
  <si>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</si>
  <si>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</si>
  <si>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</si>
  <si>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</si>
  <si>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</si>
  <si>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</si>
  <si>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</si>
  <si>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</si>
  <si>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</si>
  <si>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</si>
  <si>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</si>
  <si>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</si>
  <si>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</si>
  <si>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</si>
  <si>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</si>
  <si>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</si>
  <si>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</si>
  <si>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</si>
  <si>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</si>
  <si>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</si>
  <si>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</si>
  <si>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</si>
  <si>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</si>
  <si>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</si>
  <si>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</si>
  <si>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</si>
  <si>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</si>
  <si>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</si>
  <si>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</si>
  <si>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</si>
  <si>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</si>
  <si>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</si>
  <si>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</si>
  <si>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</si>
  <si>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</si>
  <si>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</si>
  <si>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</si>
  <si>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</si>
  <si>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</si>
  <si>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</si>
  <si>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</si>
  <si>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</si>
  <si>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</si>
  <si>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</si>
  <si>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</si>
  <si>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</si>
  <si>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</si>
  <si>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</si>
  <si>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</si>
  <si>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</si>
  <si>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</si>
  <si>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</si>
  <si>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</si>
  <si>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</si>
  <si>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</si>
  <si>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</si>
  <si>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</si>
  <si>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</si>
  <si>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</si>
  <si>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</si>
  <si>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</si>
  <si>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</si>
  <si>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</si>
  <si>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</si>
  <si>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</si>
  <si>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</si>
  <si>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</si>
  <si>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</si>
  <si>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</si>
  <si>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</si>
  <si>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</si>
  <si>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</si>
  <si>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</si>
  <si>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</si>
  <si>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</si>
  <si>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</si>
  <si>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</si>
  <si>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</si>
  <si>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</si>
  <si>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</si>
  <si>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</si>
  <si>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</si>
  <si>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</si>
  <si>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</si>
  <si>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</si>
  <si>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</si>
  <si>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</si>
  <si>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</si>
  <si>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</si>
  <si>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</si>
  <si>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</si>
  <si>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</si>
  <si>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</si>
  <si>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</si>
  <si>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</si>
  <si>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</si>
  <si>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</si>
  <si>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</si>
  <si>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</si>
  <si>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</si>
  <si>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</si>
  <si>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</si>
  <si>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</si>
  <si>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</si>
  <si>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</si>
  <si>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</si>
  <si>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</si>
  <si>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</si>
  <si>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</si>
  <si>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</si>
  <si>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</si>
  <si>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</si>
  <si>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</si>
  <si>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</si>
  <si>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</si>
  <si>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</si>
  <si>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</si>
  <si>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</si>
  <si>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</si>
  <si>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</si>
  <si>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</si>
  <si>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</si>
  <si>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</si>
  <si>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</si>
  <si>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</si>
  <si>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</si>
  <si>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</si>
  <si>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</si>
  <si>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</si>
  <si>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</si>
  <si>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</si>
  <si>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</si>
  <si>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</si>
  <si>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</si>
  <si>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</si>
  <si>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</si>
  <si>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</si>
  <si>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</si>
  <si>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</si>
  <si>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</si>
  <si>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</si>
  <si>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</si>
  <si>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</si>
  <si>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</si>
  <si>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</si>
  <si>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</si>
  <si>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</si>
  <si>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</si>
  <si>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</si>
  <si>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</si>
  <si>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</si>
  <si>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</si>
  <si>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</si>
  <si>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</si>
  <si>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</si>
  <si>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</si>
  <si>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</si>
  <si>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</si>
  <si>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</si>
  <si>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</si>
  <si>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</si>
  <si>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</si>
  <si>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</si>
  <si>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</si>
  <si>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</si>
  <si>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</si>
  <si>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</si>
  <si>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</si>
  <si>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</si>
  <si>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</si>
  <si>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</si>
  <si>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</si>
  <si>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</si>
  <si>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</si>
  <si>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</si>
  <si>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</si>
  <si>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</si>
  <si>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</si>
  <si>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</si>
  <si>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</si>
  <si>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</si>
  <si>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</si>
  <si>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</si>
  <si>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</si>
  <si>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</si>
  <si>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</si>
  <si>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</si>
  <si>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</si>
  <si>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</si>
  <si>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</si>
  <si>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</si>
  <si>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</si>
  <si>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</si>
  <si>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</si>
  <si>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</si>
  <si>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</si>
  <si>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</si>
  <si>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</si>
  <si>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</si>
  <si>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</si>
  <si>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</si>
  <si>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</si>
  <si>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</si>
  <si>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</si>
  <si>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</si>
  <si>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</si>
  <si>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</si>
  <si>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</si>
  <si>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</si>
  <si>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</si>
  <si>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</si>
  <si>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</si>
  <si>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</si>
  <si>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</si>
  <si>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</si>
  <si>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</si>
  <si>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</si>
  <si>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</si>
  <si>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</si>
  <si>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</si>
  <si>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</si>
  <si>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</si>
  <si>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</si>
  <si>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</si>
  <si>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</si>
  <si>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</si>
  <si>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</si>
  <si>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</si>
  <si>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</si>
  <si>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</si>
  <si>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</si>
  <si>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</si>
  <si>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</si>
  <si>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</si>
  <si>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</si>
  <si>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</si>
  <si>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</si>
  <si>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</si>
  <si>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</si>
  <si>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</si>
  <si>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</si>
  <si>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</si>
  <si>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</si>
  <si>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</si>
  <si>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</si>
  <si>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</si>
  <si>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</si>
  <si>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</si>
  <si>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</si>
  <si>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</si>
  <si>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</si>
  <si>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</si>
  <si>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</si>
  <si>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</si>
  <si>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</si>
  <si>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</si>
  <si>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</si>
  <si>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</si>
  <si>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</si>
  <si>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</si>
  <si>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</si>
  <si>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</si>
  <si>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</si>
  <si>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</si>
  <si>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</si>
  <si>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</si>
  <si>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</si>
  <si>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</si>
  <si>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</si>
  <si>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</si>
  <si>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</si>
  <si>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</si>
  <si>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</si>
  <si>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</si>
  <si>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</si>
  <si>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</si>
  <si>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</si>
  <si>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</si>
  <si>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</si>
  <si>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</si>
  <si>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</si>
  <si>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</si>
  <si>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</si>
  <si>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</si>
  <si>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</si>
  <si>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</si>
  <si>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</si>
  <si>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</si>
  <si>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</si>
  <si>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</si>
  <si>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</si>
  <si>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</si>
  <si>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</si>
  <si>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</si>
  <si>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</si>
  <si>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</si>
  <si>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</si>
  <si>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</si>
  <si>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</si>
  <si>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</si>
  <si>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</si>
  <si>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</si>
  <si>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</si>
  <si>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</si>
  <si>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</si>
  <si>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</si>
  <si>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</si>
  <si>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</si>
  <si>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</si>
  <si>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</si>
  <si>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</si>
  <si>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</si>
  <si>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</si>
  <si>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</si>
  <si>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</si>
  <si>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</si>
  <si>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</si>
  <si>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</si>
  <si>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</si>
  <si>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</si>
  <si>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</si>
  <si>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</si>
  <si>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</si>
  <si>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</si>
  <si>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</si>
  <si>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</si>
  <si>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</si>
  <si>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</si>
  <si>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</si>
  <si>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</si>
  <si>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</si>
  <si>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</si>
  <si>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</si>
  <si>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</si>
  <si>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</si>
  <si>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</si>
  <si>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</si>
  <si>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</si>
  <si>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</si>
  <si>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</si>
  <si>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</si>
  <si>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</si>
  <si>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</si>
  <si>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</si>
  <si>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</si>
  <si>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</si>
  <si>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</si>
  <si>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</si>
  <si>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</si>
  <si>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</si>
  <si>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</si>
  <si>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</si>
  <si>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</si>
  <si>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</si>
  <si>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</si>
  <si>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</si>
  <si>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</si>
  <si>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</si>
  <si>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</si>
  <si>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</si>
  <si>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</si>
  <si>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</si>
  <si>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</si>
  <si>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</si>
  <si>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</si>
  <si>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</si>
  <si>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</si>
  <si>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</si>
  <si>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</si>
  <si>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</si>
  <si>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</si>
  <si>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</si>
  <si>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</si>
  <si>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</si>
  <si>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</si>
  <si>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</si>
  <si>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</si>
  <si>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</si>
  <si>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</si>
  <si>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</si>
  <si>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</si>
  <si>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</si>
  <si>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</si>
  <si>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</si>
  <si>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</si>
  <si>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</si>
  <si>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</si>
  <si>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</si>
  <si>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</si>
  <si>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</si>
  <si>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</si>
  <si>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</si>
  <si>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</si>
  <si>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</si>
  <si>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</si>
  <si>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</si>
  <si>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</si>
  <si>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</si>
  <si>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</si>
  <si>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</si>
  <si>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</si>
  <si>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</si>
  <si>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</si>
  <si>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</si>
  <si>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</si>
  <si>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</si>
  <si>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</si>
  <si>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</si>
  <si>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</si>
  <si>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</si>
  <si>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</si>
  <si>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</si>
  <si>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</si>
  <si>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</si>
  <si>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</si>
  <si>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</si>
  <si>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</si>
  <si>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</si>
  <si>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</si>
  <si>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</si>
  <si>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</si>
  <si>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</si>
  <si>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</si>
  <si>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</si>
  <si>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</si>
  <si>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</si>
  <si>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</si>
  <si>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</si>
  <si>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</si>
  <si>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</si>
  <si>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</si>
  <si>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</si>
  <si>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</si>
  <si>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</si>
  <si>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</si>
  <si>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</si>
  <si>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</si>
  <si>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</si>
  <si>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</si>
  <si>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</si>
  <si>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</si>
  <si>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</si>
  <si>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</si>
  <si>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</si>
  <si>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</si>
  <si>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</si>
  <si>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</si>
  <si>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</si>
  <si>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</si>
  <si>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</si>
  <si>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</si>
  <si>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</si>
  <si>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</si>
  <si>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</si>
  <si>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</si>
  <si>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</si>
  <si>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</si>
  <si>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</si>
  <si>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</si>
  <si>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</si>
  <si>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</si>
  <si>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</si>
  <si>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</si>
  <si>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</si>
  <si>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</si>
  <si>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</si>
  <si>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</si>
  <si>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</si>
  <si>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</si>
  <si>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</si>
  <si>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</si>
  <si>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</si>
  <si>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</si>
  <si>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</si>
  <si>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</si>
  <si>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</si>
  <si>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</si>
  <si>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</si>
  <si>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</si>
  <si>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</si>
  <si>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</si>
  <si>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</si>
  <si>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</si>
  <si>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</si>
  <si>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</si>
  <si>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</si>
  <si>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</si>
  <si>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</si>
  <si>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</si>
  <si>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</si>
  <si>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</si>
  <si>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</si>
  <si>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</si>
  <si>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</si>
  <si>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</si>
  <si>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</si>
  <si>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</si>
  <si>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</si>
  <si>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</si>
  <si>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</si>
  <si>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</si>
  <si>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</si>
  <si>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</si>
  <si>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</si>
  <si>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</si>
  <si>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</si>
  <si>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</si>
  <si>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</si>
  <si>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</si>
  <si>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</si>
  <si>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</si>
  <si>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</si>
  <si>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</si>
  <si>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</si>
  <si>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</si>
  <si>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</si>
  <si>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</si>
  <si>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</si>
  <si>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</si>
  <si>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</si>
  <si>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</si>
  <si>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</si>
  <si>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</si>
  <si>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</si>
  <si>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</si>
  <si>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</si>
  <si>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</si>
  <si>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</si>
  <si>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</si>
  <si>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</si>
  <si>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</si>
  <si>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</si>
  <si>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</si>
  <si>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</si>
  <si>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</si>
  <si>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</si>
  <si>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</si>
  <si>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</si>
  <si>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</si>
  <si>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</si>
  <si>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</si>
  <si>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</si>
  <si>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</si>
  <si>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</si>
  <si>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</si>
  <si>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</si>
  <si>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</si>
  <si>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</si>
  <si>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</si>
  <si>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</si>
  <si>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</si>
  <si>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</si>
  <si>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</si>
  <si>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</si>
  <si>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</si>
  <si>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</si>
  <si>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</si>
  <si>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</si>
  <si>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</si>
  <si>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</si>
  <si>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</si>
  <si>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</si>
  <si>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</si>
  <si>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</si>
  <si>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</si>
  <si>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</si>
  <si>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</si>
  <si>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</si>
  <si>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</si>
  <si>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</si>
  <si>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</si>
  <si>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</si>
  <si>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</si>
  <si>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</si>
  <si>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</si>
  <si>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</si>
  <si>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</si>
  <si>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</si>
  <si>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</si>
  <si>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</si>
  <si>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</si>
  <si>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</si>
  <si>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</si>
  <si>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</si>
  <si>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</si>
  <si>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</si>
  <si>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</si>
  <si>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</si>
  <si>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</si>
  <si>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</si>
  <si>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</si>
  <si>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</si>
  <si>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</si>
  <si>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</si>
  <si>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</si>
  <si>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</si>
  <si>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</si>
  <si>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</si>
  <si>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</si>
  <si>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</si>
  <si>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</si>
  <si>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</si>
  <si>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</si>
  <si>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</si>
  <si>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</si>
  <si>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</si>
  <si>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</si>
  <si>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</si>
  <si>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</si>
  <si>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</si>
  <si>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</si>
  <si>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</si>
  <si>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</si>
  <si>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</si>
  <si>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</si>
  <si>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</si>
  <si>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</si>
  <si>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</si>
  <si>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</si>
  <si>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</si>
  <si>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</si>
  <si>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</si>
  <si>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</si>
  <si>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</si>
  <si>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</si>
  <si>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</si>
  <si>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</si>
  <si>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</si>
  <si>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</si>
  <si>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</si>
  <si>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</si>
  <si>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</si>
  <si>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</si>
  <si>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</si>
  <si>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</si>
  <si>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</si>
  <si>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</si>
  <si>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</si>
  <si>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</si>
  <si>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</si>
  <si>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</si>
  <si>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</si>
  <si>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</si>
  <si>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</si>
  <si>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</si>
  <si>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</si>
  <si>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</si>
  <si>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</si>
  <si>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</si>
  <si>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</si>
  <si>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</si>
  <si>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</si>
  <si>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</si>
  <si>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</si>
  <si>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</si>
  <si>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</si>
  <si>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</si>
  <si>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</si>
  <si>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</si>
  <si>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</si>
  <si>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</si>
  <si>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</si>
  <si>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</si>
  <si>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</si>
  <si>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</si>
  <si>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</si>
  <si>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</si>
  <si>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</si>
  <si>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</si>
  <si>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</si>
  <si>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</si>
  <si>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</si>
  <si>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</si>
  <si>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</si>
  <si>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</si>
  <si>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</si>
  <si>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</si>
  <si>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</si>
  <si>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</si>
  <si>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</si>
  <si>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</si>
  <si>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</si>
  <si>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</si>
  <si>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</si>
  <si>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</si>
  <si>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</si>
  <si>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</si>
  <si>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</si>
  <si>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</si>
  <si>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</si>
  <si>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</si>
  <si>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</si>
  <si>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</si>
  <si>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</si>
  <si>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</si>
  <si>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</si>
  <si>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</si>
  <si>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</si>
  <si>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</si>
  <si>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</si>
  <si>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</si>
  <si>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</si>
  <si>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</si>
  <si>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</si>
  <si>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</si>
  <si>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</si>
  <si>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</si>
  <si>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</si>
  <si>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</si>
  <si>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</si>
  <si>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</si>
  <si>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</si>
  <si>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</si>
  <si>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</si>
  <si>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</si>
  <si>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</si>
  <si>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</si>
  <si>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</si>
  <si>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</si>
  <si>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</si>
  <si>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</si>
  <si>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</si>
  <si>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</si>
  <si>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</si>
  <si>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</si>
  <si>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</si>
  <si>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</si>
  <si>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</si>
  <si>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</si>
  <si>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</si>
  <si>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</si>
  <si>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</si>
  <si>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</si>
  <si>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</si>
  <si>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</si>
  <si>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</si>
  <si>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</si>
  <si>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</si>
  <si>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</si>
  <si>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</si>
  <si>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</si>
  <si>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</si>
  <si>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</si>
  <si>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</si>
  <si>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</si>
  <si>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</si>
  <si>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</si>
  <si>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</si>
  <si>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</si>
  <si>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</si>
  <si>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</si>
  <si>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</si>
  <si>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</si>
  <si>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</si>
  <si>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</si>
  <si>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</si>
  <si>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</si>
  <si>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</si>
  <si>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</si>
  <si>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</si>
  <si>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</si>
  <si>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</si>
  <si>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</si>
  <si>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</si>
  <si>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</si>
  <si>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</si>
  <si>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</si>
  <si>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</si>
  <si>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</si>
  <si>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</si>
  <si>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</si>
  <si>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</si>
  <si>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</si>
  <si>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</si>
  <si>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</si>
  <si>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</si>
  <si>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</si>
  <si>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</si>
  <si>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</si>
  <si>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</si>
  <si>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</si>
  <si>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</si>
  <si>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</si>
  <si>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</si>
  <si>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</si>
  <si>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</si>
  <si>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</si>
  <si>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</si>
  <si>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</si>
  <si>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</si>
  <si>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</si>
  <si>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</si>
  <si>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</si>
  <si>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</si>
  <si>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</si>
  <si>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</si>
  <si>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</si>
  <si>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</si>
  <si>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</si>
  <si>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</si>
  <si>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</si>
  <si>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</si>
  <si>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</si>
  <si>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</si>
  <si>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</si>
  <si>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</si>
  <si>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</si>
  <si>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</si>
  <si>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</si>
  <si>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</si>
  <si>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</si>
  <si>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</si>
  <si>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</si>
  <si>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</si>
  <si>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</si>
  <si>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</si>
  <si>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</si>
  <si>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</si>
  <si>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</si>
  <si>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</si>
  <si>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</si>
  <si>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</si>
  <si>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</si>
  <si>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</si>
  <si>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</si>
  <si>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</si>
  <si>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</si>
  <si>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</si>
  <si>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</si>
  <si>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</si>
  <si>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</si>
  <si>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</si>
  <si>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</si>
  <si>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</si>
  <si>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</si>
  <si>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</si>
  <si>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</si>
  <si>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</si>
  <si>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</si>
  <si>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</si>
  <si>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</si>
  <si>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</si>
  <si>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</si>
  <si>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</si>
  <si>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</si>
  <si>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</si>
  <si>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</si>
  <si>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</si>
  <si>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</si>
  <si>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</si>
  <si>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</si>
  <si>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</si>
  <si>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</si>
  <si>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</si>
  <si>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</si>
  <si>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</si>
  <si>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</si>
  <si>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</si>
  <si>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</si>
  <si>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</si>
  <si>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</si>
  <si>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</si>
  <si>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</si>
  <si>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</si>
  <si>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</si>
  <si>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</si>
  <si>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</si>
  <si>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</si>
  <si>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</si>
  <si>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</si>
  <si>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</si>
  <si>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</si>
  <si>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</si>
  <si>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</si>
  <si>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</si>
  <si>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</si>
  <si>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</si>
  <si>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</si>
  <si>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</si>
  <si>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</si>
  <si>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</si>
  <si>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</si>
  <si>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</si>
  <si>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</si>
  <si>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</si>
  <si>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</si>
  <si>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</si>
  <si>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</si>
  <si>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</si>
  <si>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</si>
  <si>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</si>
  <si>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</si>
  <si>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</si>
  <si>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</si>
  <si>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</si>
  <si>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</si>
  <si>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</si>
  <si>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</si>
  <si>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</si>
  <si>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</si>
  <si>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</si>
  <si>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</si>
  <si>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</si>
  <si>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</si>
  <si>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</si>
  <si>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</si>
  <si>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</si>
  <si>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</si>
  <si>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</si>
  <si>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</si>
  <si>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</si>
  <si>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</si>
  <si>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</si>
  <si>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</si>
  <si>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</si>
  <si>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</si>
  <si>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</si>
  <si>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</si>
  <si>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</si>
  <si>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</si>
  <si>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</si>
  <si>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</si>
  <si>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</si>
  <si>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</si>
  <si>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</si>
  <si>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</si>
  <si>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</si>
  <si>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</si>
  <si>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</si>
  <si>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</si>
  <si>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</si>
  <si>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</si>
  <si>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</si>
  <si>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</si>
  <si>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</si>
  <si>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</si>
  <si>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</si>
  <si>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</si>
  <si>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</si>
  <si>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</si>
  <si>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</si>
  <si>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</si>
  <si>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</si>
  <si>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</si>
  <si>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</si>
  <si>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</si>
  <si>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</si>
  <si>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</si>
  <si>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</si>
  <si>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</si>
  <si>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</si>
  <si>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</si>
  <si>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</si>
  <si>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</si>
  <si>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</si>
  <si>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</si>
  <si>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</si>
  <si>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</si>
  <si>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</si>
  <si>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</si>
  <si>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</si>
  <si>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</si>
  <si>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</si>
  <si>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</si>
  <si>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</si>
  <si>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</si>
  <si>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</si>
  <si>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</si>
  <si>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</si>
  <si>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</si>
  <si>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</si>
  <si>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</si>
  <si>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</si>
  <si>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</si>
  <si>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</si>
  <si>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</si>
  <si>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</si>
  <si>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</si>
  <si>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</si>
  <si>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</si>
  <si>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</si>
  <si>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</si>
  <si>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</si>
  <si>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</si>
  <si>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</si>
  <si>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</si>
  <si>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</si>
  <si>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</si>
  <si>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</si>
  <si>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</si>
  <si>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</si>
  <si>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</si>
  <si>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</si>
  <si>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</si>
  <si>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</si>
  <si>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</si>
  <si>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</si>
  <si>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</si>
  <si>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</si>
  <si>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</si>
  <si>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</si>
  <si>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</si>
  <si>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</si>
  <si>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</si>
  <si>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</si>
  <si>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</si>
  <si>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</si>
  <si>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</si>
  <si>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</si>
  <si>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</si>
  <si>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</si>
  <si>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</si>
  <si>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</si>
  <si>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</si>
  <si>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</si>
  <si>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</si>
  <si>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</si>
  <si>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</si>
  <si>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</si>
  <si>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</si>
  <si>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</si>
  <si>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</si>
  <si>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</si>
  <si>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</si>
  <si>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</si>
  <si>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</si>
  <si>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</si>
  <si>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</si>
  <si>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</si>
  <si>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</si>
  <si>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</si>
  <si>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</si>
  <si>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</si>
  <si>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</si>
  <si>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</si>
  <si>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</si>
  <si>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</si>
  <si>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</si>
  <si>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</si>
  <si>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</si>
  <si>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</si>
  <si>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</si>
  <si>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</si>
  <si>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</si>
  <si>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</si>
  <si>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</si>
  <si>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</si>
  <si>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</si>
  <si>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</si>
  <si>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</si>
  <si>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</si>
  <si>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</si>
  <si>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</si>
  <si>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</si>
  <si>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</si>
  <si>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</si>
  <si>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</si>
  <si>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</si>
  <si>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</si>
  <si>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</si>
  <si>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</si>
  <si>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</si>
  <si>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</si>
  <si>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</si>
  <si>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</si>
  <si>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</si>
  <si>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</si>
  <si>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</si>
  <si>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</si>
  <si>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</si>
  <si>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</si>
  <si>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</si>
  <si>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</si>
  <si>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</si>
  <si>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</si>
  <si>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</si>
  <si>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</si>
  <si>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</si>
  <si>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</si>
  <si>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</si>
  <si>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</si>
  <si>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</si>
  <si>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</si>
  <si>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</si>
  <si>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</si>
  <si>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</si>
  <si>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</si>
  <si>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</si>
  <si>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</si>
  <si>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</si>
  <si>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</si>
  <si>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</si>
  <si>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</si>
  <si>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</si>
  <si>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</si>
  <si>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</si>
  <si>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</si>
  <si>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</si>
  <si>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</si>
  <si>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</si>
  <si>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</si>
  <si>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</si>
  <si>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</si>
  <si>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</si>
  <si>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</si>
  <si>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</si>
  <si>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</si>
  <si>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</si>
  <si>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</si>
  <si>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</si>
  <si>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</si>
  <si>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</si>
  <si>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</si>
  <si>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</si>
  <si>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</si>
  <si>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</si>
  <si>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</si>
  <si>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</si>
  <si>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</si>
  <si>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</si>
  <si>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</si>
  <si>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</si>
  <si>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</si>
  <si>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</si>
  <si>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</si>
  <si>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</si>
  <si>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</si>
  <si>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</si>
  <si>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</si>
  <si>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</si>
  <si>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</si>
  <si>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</si>
  <si>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</si>
  <si>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</si>
  <si>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</si>
  <si>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</si>
  <si>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</si>
  <si>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</si>
  <si>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</si>
  <si>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</si>
  <si>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</si>
  <si>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</si>
  <si>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</si>
  <si>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</si>
  <si>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</si>
  <si>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</si>
  <si>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</si>
  <si>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</si>
  <si>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</si>
  <si>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</si>
  <si>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</si>
  <si>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</si>
  <si>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</si>
  <si>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</si>
  <si>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</si>
  <si>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</si>
  <si>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</si>
  <si>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</si>
  <si>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</si>
  <si>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</si>
  <si>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</si>
  <si>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</si>
  <si>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</si>
  <si>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</si>
  <si>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</si>
  <si>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</si>
  <si>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</si>
  <si>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</si>
  <si>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</si>
  <si>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</si>
  <si>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</si>
  <si>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</si>
  <si>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</si>
  <si>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</si>
  <si>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</si>
  <si>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</si>
  <si>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</si>
  <si>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</si>
  <si>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</si>
  <si>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</si>
  <si>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</si>
  <si>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</si>
  <si>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</si>
  <si>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</si>
  <si>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</si>
  <si>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</si>
  <si>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</si>
  <si>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</si>
  <si>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</si>
  <si>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</si>
  <si>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</si>
  <si>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</si>
  <si>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</si>
  <si>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</si>
  <si>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</si>
  <si>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</si>
  <si>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</si>
  <si>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</si>
  <si>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</si>
  <si>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</si>
  <si>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</si>
  <si>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</si>
  <si>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</si>
  <si>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</si>
  <si>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</si>
  <si>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</si>
  <si>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</si>
  <si>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</si>
  <si>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</si>
  <si>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</si>
  <si>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</si>
  <si>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</si>
  <si>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</si>
  <si>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</si>
  <si>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</si>
  <si>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</si>
  <si>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</si>
  <si>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</si>
  <si>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</si>
  <si>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</si>
  <si>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</si>
  <si>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</si>
  <si>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</si>
  <si>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</si>
  <si>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</si>
  <si>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</si>
  <si>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</si>
  <si>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</si>
  <si>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</si>
  <si>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</si>
  <si>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</si>
  <si>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</si>
  <si>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</si>
  <si>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</si>
  <si>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</si>
  <si>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</si>
  <si>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</si>
  <si>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</si>
  <si>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</si>
  <si>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</si>
  <si>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</si>
  <si>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</si>
  <si>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</si>
  <si>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</si>
  <si>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</si>
  <si>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</si>
  <si>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</si>
  <si>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</si>
  <si>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</si>
  <si>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</si>
  <si>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</si>
  <si>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</si>
  <si>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</si>
  <si>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</si>
  <si>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</si>
  <si>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</si>
  <si>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</si>
  <si>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</si>
  <si>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</si>
  <si>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</si>
  <si>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</si>
  <si>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</si>
  <si>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</si>
  <si>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</si>
  <si>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</si>
  <si>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</si>
  <si>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</si>
  <si>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</si>
  <si>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</si>
  <si>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</si>
  <si>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</si>
  <si>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</si>
  <si>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</si>
  <si>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</si>
  <si>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</si>
  <si>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</si>
  <si>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</si>
  <si>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</si>
  <si>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</si>
  <si>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</si>
  <si>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</si>
  <si>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</si>
  <si>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</si>
  <si>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</si>
  <si>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</si>
  <si>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</si>
  <si>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</si>
  <si>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</si>
  <si>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</si>
  <si>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</si>
  <si>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</si>
  <si>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</si>
  <si>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</si>
  <si>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</si>
  <si>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</si>
  <si>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</si>
  <si>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</si>
  <si>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</si>
  <si>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</si>
  <si>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</si>
  <si>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</si>
  <si>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</si>
  <si>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</si>
  <si>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</si>
  <si>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</si>
  <si>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</si>
  <si>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</si>
  <si>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</si>
  <si>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</si>
  <si>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</si>
  <si>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</si>
  <si>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</si>
  <si>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</si>
  <si>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</si>
  <si>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</si>
  <si>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</si>
  <si>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</si>
  <si>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</si>
  <si>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</si>
  <si>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</si>
  <si>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</si>
  <si>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</si>
  <si>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</si>
  <si>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</si>
  <si>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</si>
  <si>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</si>
  <si>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</si>
  <si>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</si>
  <si>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</si>
  <si>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</si>
  <si>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</si>
  <si>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</si>
  <si>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</si>
  <si>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</si>
  <si>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</si>
  <si>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</si>
  <si>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</si>
  <si>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</si>
  <si>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</si>
  <si>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</si>
  <si>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</si>
  <si>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</si>
  <si>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</si>
  <si>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</si>
  <si>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</si>
  <si>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</si>
  <si>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</si>
  <si>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</si>
  <si>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</si>
  <si>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</si>
  <si>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</si>
  <si>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</si>
  <si>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</si>
  <si>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</si>
  <si>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</si>
  <si>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</si>
  <si>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</si>
  <si>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</si>
  <si>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</si>
  <si>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</si>
  <si>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</si>
  <si>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</si>
  <si>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</si>
  <si>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</si>
  <si>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</si>
  <si>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</si>
  <si>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</si>
  <si>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</si>
  <si>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</si>
  <si>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</si>
  <si>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</si>
  <si>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</si>
  <si>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</si>
  <si>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</si>
  <si>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</si>
  <si>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</si>
  <si>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</si>
  <si>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</si>
  <si>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</si>
  <si>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</si>
  <si>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</si>
  <si>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</si>
  <si>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</si>
  <si>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</si>
  <si>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</si>
  <si>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</si>
  <si>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</si>
  <si>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</si>
  <si>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</si>
  <si>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</si>
  <si>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</si>
  <si>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</si>
  <si>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</si>
  <si>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</si>
  <si>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</si>
  <si>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</si>
  <si>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</si>
  <si>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</si>
  <si>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</si>
  <si>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</si>
  <si>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</si>
  <si>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</si>
  <si>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</si>
  <si>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</si>
  <si>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</si>
  <si>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</si>
  <si>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</si>
  <si>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</si>
  <si>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</si>
  <si>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</si>
  <si>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</si>
  <si>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</si>
  <si>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</si>
  <si>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</si>
  <si>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</si>
  <si>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</si>
  <si>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</si>
  <si>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</si>
  <si>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</si>
  <si>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</si>
  <si>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</si>
  <si>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</si>
  <si>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</si>
  <si>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</si>
  <si>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</si>
  <si>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</si>
  <si>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</si>
  <si>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</si>
  <si>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</si>
  <si>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</si>
  <si>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</si>
  <si>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</si>
  <si>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</si>
  <si>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</si>
  <si>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</si>
  <si>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</si>
  <si>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</si>
  <si>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</si>
  <si>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</si>
  <si>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</si>
  <si>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</si>
  <si>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</si>
  <si>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</si>
  <si>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</si>
  <si>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</si>
  <si>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</si>
  <si>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</si>
  <si>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</si>
  <si>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</si>
  <si>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</si>
  <si>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</si>
  <si>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</si>
  <si>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</si>
  <si>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</si>
  <si>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</si>
  <si>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</si>
  <si>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</si>
  <si>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</si>
  <si>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</si>
  <si>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</si>
  <si>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</si>
  <si>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</si>
  <si>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</si>
  <si>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</si>
  <si>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</si>
  <si>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</si>
  <si>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</si>
  <si>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</si>
  <si>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</si>
  <si>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</si>
  <si>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</si>
  <si>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</si>
  <si>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</si>
  <si>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</si>
  <si>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</si>
  <si>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</si>
  <si>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</si>
  <si>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</si>
  <si>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</si>
  <si>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</si>
  <si>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</si>
  <si>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</si>
  <si>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</si>
  <si>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</si>
  <si>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</si>
  <si>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</si>
  <si>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</si>
  <si>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</si>
  <si>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</si>
  <si>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</si>
  <si>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</si>
  <si>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</si>
  <si>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</si>
  <si>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</si>
  <si>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</si>
  <si>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</si>
  <si>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</si>
  <si>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</si>
  <si>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</si>
  <si>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</si>
  <si>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</si>
  <si>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</si>
  <si>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</si>
  <si>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</si>
  <si>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</si>
  <si>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</si>
  <si>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</si>
  <si>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</si>
  <si>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</si>
  <si>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</si>
  <si>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</si>
  <si>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</si>
  <si>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</si>
  <si>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</si>
  <si>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</si>
  <si>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</si>
  <si>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</si>
  <si>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</si>
  <si>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</si>
  <si>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</si>
  <si>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</si>
  <si>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</si>
  <si>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</si>
  <si>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</si>
  <si>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</si>
  <si>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</si>
  <si>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</si>
  <si>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</si>
  <si>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</si>
  <si>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</si>
  <si>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</si>
  <si>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</si>
  <si>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</si>
  <si>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</si>
  <si>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</si>
  <si>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</si>
  <si>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</si>
  <si>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</si>
  <si>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</si>
  <si>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</si>
  <si>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</si>
  <si>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</si>
  <si>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</si>
  <si>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</si>
  <si>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</si>
  <si>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</si>
  <si>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</si>
  <si>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</si>
  <si>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</si>
  <si>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</si>
  <si>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</si>
  <si>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</si>
  <si>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</si>
  <si>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</si>
  <si>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</si>
  <si>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</si>
  <si>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</si>
  <si>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</si>
  <si>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</si>
  <si>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</si>
  <si>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</si>
  <si>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</si>
  <si>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</si>
  <si>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</si>
  <si>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</si>
  <si>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</si>
  <si>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</si>
  <si>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</si>
  <si>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</si>
  <si>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</si>
  <si>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</si>
  <si>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</si>
  <si>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</si>
  <si>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</si>
  <si>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</si>
  <si>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</si>
  <si>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</si>
  <si>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</si>
  <si>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</si>
  <si>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</si>
  <si>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</si>
  <si>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</si>
  <si>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</si>
  <si>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</si>
  <si>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</si>
  <si>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</si>
  <si>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</si>
  <si>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</si>
  <si>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</si>
  <si>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</si>
  <si>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</si>
  <si>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</si>
  <si>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</si>
  <si>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</si>
  <si>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</si>
  <si>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</si>
  <si>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</si>
  <si>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</si>
  <si>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</si>
  <si>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</si>
  <si>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</si>
  <si>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</si>
  <si>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</si>
  <si>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</si>
  <si>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</si>
  <si>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</si>
  <si>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</si>
  <si>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</si>
  <si>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</si>
  <si>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</si>
  <si>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</si>
  <si>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</si>
  <si>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</si>
  <si>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</si>
  <si>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</si>
  <si>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</si>
  <si>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</si>
  <si>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</si>
  <si>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</si>
  <si>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</si>
  <si>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</si>
  <si>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</si>
  <si>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</si>
  <si>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</si>
  <si>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</si>
  <si>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</si>
  <si>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</si>
  <si>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</si>
  <si>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</si>
  <si>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</si>
  <si>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</si>
  <si>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</si>
  <si>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</si>
  <si>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</si>
  <si>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</si>
  <si>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</si>
  <si>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</si>
  <si>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</si>
  <si>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</si>
  <si>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</si>
  <si>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</si>
  <si>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</si>
  <si>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</si>
  <si>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</si>
  <si>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</si>
  <si>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</si>
  <si>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</si>
  <si>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</si>
  <si>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</si>
  <si>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</si>
  <si>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</si>
  <si>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</si>
  <si>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</si>
  <si>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</si>
  <si>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</si>
  <si>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</si>
  <si>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</si>
  <si>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</si>
  <si>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</si>
  <si>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</si>
  <si>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</si>
  <si>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</si>
  <si>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</si>
  <si>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</si>
  <si>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</si>
  <si>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</si>
  <si>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</si>
  <si>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</si>
  <si>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</si>
  <si>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</si>
  <si>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</si>
  <si>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</si>
  <si>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</si>
  <si>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</si>
  <si>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</si>
  <si>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</si>
  <si>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</si>
  <si>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</si>
  <si>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</si>
  <si>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</si>
  <si>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</si>
  <si>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</si>
  <si>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</si>
  <si>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</si>
  <si>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</si>
  <si>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</si>
  <si>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</si>
  <si>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</si>
  <si>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</si>
  <si>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</si>
  <si>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</si>
  <si>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</si>
  <si>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</si>
  <si>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</si>
  <si>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</si>
  <si>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</si>
  <si>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</si>
  <si>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</si>
  <si>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</si>
  <si>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</si>
  <si>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</si>
  <si>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</si>
  <si>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</si>
  <si>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</si>
  <si>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</si>
  <si>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</si>
  <si>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</si>
  <si>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</si>
  <si>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</si>
  <si>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</si>
  <si>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</si>
  <si>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</si>
  <si>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</si>
  <si>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</si>
  <si>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</si>
  <si>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</si>
  <si>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</si>
  <si>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</si>
  <si>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</si>
  <si>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</si>
  <si>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</si>
  <si>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</si>
  <si>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</si>
  <si>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</si>
  <si>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</si>
  <si>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</si>
  <si>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</si>
  <si>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</si>
  <si>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</si>
  <si>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</si>
  <si>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</si>
  <si>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</si>
  <si>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</si>
  <si>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</si>
  <si>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</si>
  <si>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</si>
  <si>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</si>
  <si>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</si>
  <si>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</si>
  <si>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</si>
  <si>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</si>
  <si>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</si>
  <si>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</si>
  <si>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</si>
  <si>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</si>
  <si>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</si>
  <si>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</si>
  <si>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</si>
  <si>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</si>
  <si>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</si>
  <si>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</si>
  <si>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</si>
  <si>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</si>
  <si>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</si>
  <si>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</si>
  <si>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</si>
  <si>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</si>
  <si>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</si>
  <si>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</si>
  <si>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</si>
  <si>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</si>
  <si>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</si>
  <si>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</si>
  <si>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</si>
  <si>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</si>
  <si>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</si>
  <si>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</si>
  <si>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</si>
  <si>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</si>
  <si>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</si>
  <si>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</si>
  <si>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</si>
  <si>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</si>
  <si>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</si>
  <si>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</si>
  <si>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</si>
  <si>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</si>
  <si>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</si>
  <si>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</si>
  <si>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</si>
  <si>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</si>
  <si>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</si>
  <si>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</si>
  <si>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</si>
  <si>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</si>
  <si>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</si>
  <si>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</si>
  <si>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</si>
  <si>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</si>
  <si>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</si>
  <si>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</si>
  <si>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</si>
  <si>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</si>
  <si>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</si>
  <si>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</si>
  <si>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</si>
  <si>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</si>
  <si>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</si>
  <si>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</si>
  <si>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</si>
  <si>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</si>
  <si>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</si>
  <si>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</si>
  <si>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</si>
  <si>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</si>
  <si>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</si>
  <si>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</si>
  <si>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</si>
  <si>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</si>
  <si>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</si>
  <si>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</si>
  <si>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</si>
  <si>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</si>
  <si>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</si>
  <si>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</si>
  <si>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</si>
  <si>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</si>
  <si>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</si>
  <si>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</si>
  <si>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</si>
  <si>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</si>
  <si>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</si>
  <si>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</si>
  <si>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</si>
  <si>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</si>
  <si>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</si>
  <si>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</si>
  <si>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</si>
  <si>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</si>
  <si>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</si>
  <si>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</si>
  <si>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</si>
  <si>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</si>
  <si>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</si>
  <si>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</si>
  <si>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</si>
  <si>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</si>
  <si>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</si>
  <si>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</si>
  <si>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</si>
  <si>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</si>
  <si>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</si>
  <si>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</si>
  <si>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</si>
  <si>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</si>
  <si>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</si>
  <si>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</si>
  <si>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</si>
  <si>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</si>
  <si>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</si>
  <si>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</si>
  <si>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</si>
  <si>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</si>
  <si>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</si>
  <si>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</si>
  <si>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</si>
  <si>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</si>
  <si>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</si>
  <si>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</si>
  <si>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</si>
  <si>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</si>
  <si>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</si>
  <si>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</si>
  <si>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</si>
  <si>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</si>
  <si>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</si>
  <si>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</si>
  <si>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</si>
  <si>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</si>
  <si>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</si>
  <si>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</si>
  <si>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</si>
  <si>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</si>
  <si>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</si>
  <si>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</si>
  <si>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</si>
  <si>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</si>
  <si>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</si>
  <si>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</si>
  <si>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</si>
  <si>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</si>
  <si>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</si>
  <si>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</si>
  <si>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</si>
  <si>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</si>
  <si>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</si>
  <si>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</si>
  <si>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</si>
  <si>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</si>
  <si>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</si>
  <si>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</si>
  <si>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</si>
  <si>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</si>
  <si>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</si>
  <si>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</si>
  <si>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</si>
  <si>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</si>
  <si>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</si>
  <si>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</si>
  <si>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</si>
  <si>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</si>
  <si>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</si>
  <si>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</si>
  <si>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</si>
  <si>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</si>
  <si>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</si>
  <si>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</si>
  <si>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</si>
  <si>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</si>
  <si>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</si>
  <si>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</si>
  <si>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</si>
  <si>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</si>
  <si>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</si>
  <si>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</si>
  <si>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</si>
  <si>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</si>
  <si>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</si>
  <si>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</si>
  <si>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</si>
  <si>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</si>
  <si>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</si>
  <si>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</si>
  <si>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</si>
  <si>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</si>
  <si>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</si>
  <si>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</si>
  <si>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</si>
  <si>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</si>
  <si>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</si>
  <si>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</si>
  <si>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</si>
  <si>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</si>
  <si>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</si>
  <si>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</si>
  <si>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</si>
  <si>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</si>
  <si>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</si>
  <si>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</si>
  <si>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</si>
  <si>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</si>
  <si>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</si>
  <si>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</si>
  <si>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</si>
  <si>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</si>
  <si>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</si>
  <si>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</si>
  <si>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</si>
  <si>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</si>
  <si>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</si>
  <si>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</si>
  <si>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</si>
  <si>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</si>
  <si>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</si>
  <si>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</si>
  <si>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</si>
  <si>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</si>
  <si>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</si>
  <si>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</si>
  <si>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</si>
  <si>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</si>
  <si>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</si>
  <si>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</si>
  <si>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</si>
  <si>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</si>
  <si>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</si>
  <si>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</si>
  <si>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</si>
  <si>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</si>
  <si>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</si>
  <si>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</si>
  <si>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</si>
  <si>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</si>
  <si>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</si>
  <si>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</si>
  <si>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</si>
  <si>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</si>
  <si>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</si>
  <si>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</si>
  <si>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</si>
  <si>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</si>
  <si>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</si>
  <si>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</si>
  <si>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</si>
  <si>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</si>
  <si>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</si>
  <si>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</si>
  <si>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</si>
  <si>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</si>
  <si>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</si>
  <si>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</si>
  <si>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</si>
  <si>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</si>
  <si>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</si>
  <si>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</si>
  <si>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</si>
  <si>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</si>
  <si>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</si>
  <si>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</si>
  <si>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</si>
  <si>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</si>
  <si>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</si>
  <si>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</si>
  <si>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</si>
  <si>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</si>
  <si>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</si>
  <si>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</si>
  <si>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</si>
  <si>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</si>
  <si>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</si>
  <si>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</si>
  <si>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</si>
  <si>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</si>
  <si>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</si>
  <si>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</si>
  <si>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</si>
  <si>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</si>
  <si>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</si>
  <si>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</si>
  <si>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</si>
  <si>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</si>
  <si>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</si>
  <si>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</si>
  <si>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</si>
  <si>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</si>
  <si>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</si>
  <si>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</si>
  <si>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</si>
  <si>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</si>
  <si>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</si>
  <si>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</si>
  <si>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</si>
  <si>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</si>
  <si>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</si>
  <si>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</si>
  <si>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</si>
  <si>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</si>
  <si>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</si>
  <si>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</si>
  <si>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</si>
  <si>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</si>
  <si>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</si>
  <si>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</si>
  <si>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</si>
  <si>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</si>
  <si>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</si>
  <si>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</si>
  <si>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</si>
  <si>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</si>
  <si>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</si>
  <si>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</si>
  <si>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</si>
  <si>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</si>
  <si>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</si>
  <si>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</si>
  <si>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</si>
  <si>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</si>
  <si>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</si>
  <si>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</si>
  <si>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</si>
  <si>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</si>
  <si>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</si>
  <si>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</si>
  <si>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</si>
  <si>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</si>
  <si>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</si>
  <si>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</si>
  <si>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</si>
  <si>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</si>
  <si>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</si>
  <si>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</si>
  <si>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</si>
  <si>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</si>
  <si>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</si>
  <si>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</si>
  <si>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</si>
  <si>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</si>
  <si>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</si>
  <si>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</si>
  <si>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</si>
  <si>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</si>
  <si>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</si>
  <si>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</si>
  <si>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</si>
  <si>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</si>
  <si>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</si>
  <si>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</si>
  <si>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</si>
  <si>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</si>
  <si>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</si>
  <si>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</si>
  <si>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</si>
  <si>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</si>
  <si>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</si>
  <si>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</si>
  <si>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</si>
  <si>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</si>
  <si>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</si>
  <si>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</si>
  <si>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</si>
  <si>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</si>
  <si>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</si>
  <si>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</si>
  <si>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</si>
  <si>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</si>
  <si>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</si>
  <si>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</si>
  <si>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</si>
  <si>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</si>
  <si>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</si>
  <si>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</si>
  <si>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</si>
  <si>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</si>
  <si>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</si>
  <si>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</si>
  <si>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</si>
  <si>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</si>
  <si>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</si>
  <si>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</si>
  <si>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</si>
  <si>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</si>
  <si>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</si>
  <si>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</si>
  <si>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</si>
  <si>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</si>
  <si>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</si>
  <si>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</si>
  <si>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</si>
  <si>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</si>
  <si>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</si>
  <si>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</si>
  <si>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</si>
  <si>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</si>
  <si>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</si>
  <si>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</si>
  <si>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</si>
  <si>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</si>
  <si>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</si>
  <si>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</si>
  <si>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</si>
  <si>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</si>
  <si>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</si>
  <si>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</si>
  <si>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</si>
  <si>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</si>
  <si>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</si>
  <si>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</si>
  <si>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</si>
  <si>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</si>
  <si>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</si>
  <si>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</si>
  <si>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</si>
  <si>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</si>
  <si>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</si>
  <si>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</si>
  <si>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</si>
  <si>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</si>
  <si>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</si>
  <si>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</si>
  <si>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</si>
  <si>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</si>
  <si>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</si>
  <si>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</si>
  <si>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</si>
  <si>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</si>
  <si>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</si>
  <si>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</si>
  <si>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</si>
  <si>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</si>
  <si>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</si>
  <si>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</si>
  <si>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</si>
  <si>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</si>
  <si>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</si>
  <si>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</si>
  <si>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</si>
  <si>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</si>
  <si>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</si>
  <si>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</si>
  <si>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</si>
  <si>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</si>
  <si>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</si>
  <si>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</si>
  <si>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</si>
  <si>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</si>
  <si>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</si>
  <si>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</si>
  <si>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</si>
  <si>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</si>
  <si>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</si>
  <si>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</si>
  <si>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</si>
  <si>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</si>
  <si>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</si>
  <si>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</si>
  <si>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</si>
  <si>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</si>
  <si>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</si>
  <si>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</si>
  <si>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</si>
  <si>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</si>
  <si>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</si>
  <si>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</si>
  <si>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</si>
  <si>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</si>
  <si>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</si>
  <si>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</si>
  <si>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</si>
  <si>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</si>
  <si>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</si>
  <si>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</si>
  <si>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</si>
  <si>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</si>
  <si>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</si>
  <si>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</si>
  <si>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</si>
  <si>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</si>
  <si>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</si>
  <si>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</si>
  <si>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</si>
  <si>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</si>
  <si>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</si>
  <si>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</si>
  <si>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</si>
  <si>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</si>
  <si>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</si>
  <si>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</si>
  <si>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</si>
  <si>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</si>
  <si>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</si>
  <si>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</si>
  <si>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</si>
  <si>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</si>
  <si>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</si>
  <si>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</si>
  <si>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</si>
  <si>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</si>
  <si>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</si>
  <si>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</si>
  <si>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</si>
  <si>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</si>
  <si>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</si>
  <si>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</si>
  <si>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</si>
  <si>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</si>
  <si>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</si>
  <si>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</si>
  <si>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</si>
  <si>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</si>
  <si>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</si>
  <si>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</si>
  <si>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</si>
  <si>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</si>
  <si>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</si>
  <si>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</si>
  <si>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</si>
  <si>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</si>
  <si>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</si>
  <si>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</si>
  <si>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</si>
  <si>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</si>
  <si>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</si>
  <si>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</si>
  <si>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</si>
  <si>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</si>
  <si>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</si>
  <si>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</si>
  <si>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</si>
  <si>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</si>
  <si>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</si>
  <si>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</si>
  <si>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</si>
  <si>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</si>
  <si>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</si>
  <si>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</si>
  <si>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</si>
  <si>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</si>
  <si>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</si>
  <si>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</si>
  <si>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</si>
  <si>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</si>
  <si>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</si>
  <si>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</si>
  <si>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</si>
  <si>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</si>
  <si>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</si>
  <si>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</si>
  <si>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</si>
  <si>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</si>
  <si>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</si>
  <si>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</si>
  <si>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</si>
  <si>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</si>
  <si>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</si>
  <si>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</si>
  <si>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</si>
  <si>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</si>
  <si>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</si>
  <si>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</si>
  <si>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</si>
  <si>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</si>
  <si>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</si>
  <si>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</si>
  <si>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</si>
  <si>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</si>
  <si>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</si>
  <si>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</si>
  <si>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</si>
  <si>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</si>
  <si>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</si>
  <si>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</si>
  <si>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</si>
  <si>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</si>
  <si>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</si>
  <si>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</si>
  <si>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</si>
  <si>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</si>
  <si>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</si>
  <si>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</si>
  <si>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</si>
  <si>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</si>
  <si>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</si>
  <si>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</si>
  <si>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</si>
  <si>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</si>
  <si>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</si>
  <si>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</si>
  <si>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</si>
  <si>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</si>
  <si>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</si>
  <si>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</si>
  <si>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</si>
  <si>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</si>
  <si>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</si>
  <si>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</si>
  <si>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</si>
  <si>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</si>
  <si>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</si>
  <si>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</si>
  <si>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</si>
  <si>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</si>
  <si>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</si>
  <si>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</si>
  <si>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</si>
  <si>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</si>
  <si>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</si>
  <si>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</si>
  <si>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</si>
  <si>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</si>
  <si>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</si>
  <si>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</si>
  <si>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</si>
  <si>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</si>
  <si>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</si>
  <si>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</si>
  <si>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</si>
  <si>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</si>
  <si>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</si>
  <si>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</si>
  <si>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</si>
  <si>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</si>
  <si>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</si>
  <si>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</si>
  <si>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</si>
  <si>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</si>
  <si>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</si>
  <si>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</si>
  <si>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</si>
  <si>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</si>
  <si>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</si>
  <si>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</si>
  <si>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</si>
  <si>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</si>
  <si>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</si>
  <si>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</si>
  <si>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</si>
  <si>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</si>
  <si>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</si>
  <si>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</si>
  <si>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</si>
  <si>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</si>
  <si>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</si>
  <si>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</si>
  <si>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</si>
  <si>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</si>
  <si>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</si>
  <si>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</si>
  <si>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</si>
  <si>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</si>
  <si>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</si>
  <si>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</si>
  <si>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</si>
  <si>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</si>
  <si>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</si>
  <si>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</si>
  <si>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</si>
  <si>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</si>
  <si>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</si>
  <si>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</si>
  <si>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</si>
  <si>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</si>
  <si>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</si>
  <si>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</si>
  <si>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</si>
  <si>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</si>
  <si>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</si>
  <si>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</si>
  <si>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</si>
  <si>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</si>
  <si>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</si>
  <si>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</si>
  <si>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</si>
  <si>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</si>
  <si>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</si>
  <si>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</si>
  <si>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</si>
  <si>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</si>
  <si>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</si>
  <si>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</si>
  <si>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</si>
  <si>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</si>
  <si>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</si>
  <si>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</si>
  <si>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</si>
  <si>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</si>
  <si>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</si>
  <si>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</si>
  <si>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</si>
  <si>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</si>
  <si>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</si>
  <si>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</si>
  <si>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</si>
  <si>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</si>
  <si>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</si>
  <si>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</si>
  <si>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</si>
  <si>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</si>
  <si>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</si>
  <si>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</si>
  <si>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</si>
  <si>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</si>
  <si>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</si>
  <si>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</si>
  <si>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</si>
  <si>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</si>
  <si>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</si>
  <si>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</si>
  <si>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</si>
  <si>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</si>
  <si>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</si>
  <si>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</si>
  <si>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</si>
  <si>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</si>
  <si>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</si>
  <si>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</si>
  <si>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</si>
  <si>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</si>
  <si>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</si>
  <si>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</si>
  <si>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</si>
  <si>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</si>
  <si>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</si>
  <si>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</si>
  <si>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</si>
  <si>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</si>
  <si>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</si>
  <si>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</si>
  <si>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</si>
  <si>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</si>
  <si>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</si>
  <si>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</si>
  <si>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</si>
  <si>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</si>
  <si>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</si>
  <si>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</si>
  <si>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</si>
  <si>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</si>
  <si>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</si>
  <si>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</si>
  <si>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</si>
  <si>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</si>
  <si>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</si>
  <si>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</si>
  <si>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</si>
  <si>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</si>
  <si>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</si>
  <si>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</si>
  <si>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</si>
  <si>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</si>
  <si>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</si>
  <si>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</si>
  <si>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</si>
  <si>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</si>
  <si>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</si>
  <si>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</si>
  <si>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</si>
  <si>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</si>
  <si>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</si>
  <si>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</si>
  <si>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</si>
  <si>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</si>
  <si>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</si>
  <si>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</si>
  <si>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</si>
  <si>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</si>
  <si>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</si>
  <si>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</si>
  <si>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</si>
  <si>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</si>
  <si>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</si>
  <si>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</si>
  <si>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</si>
  <si>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</si>
  <si>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</si>
  <si>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</si>
  <si>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</si>
  <si>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</si>
  <si>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</si>
  <si>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</si>
  <si>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</si>
  <si>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</si>
  <si>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</si>
  <si>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</si>
  <si>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</si>
  <si>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</si>
  <si>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</si>
  <si>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</si>
  <si>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</si>
  <si>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</si>
  <si>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</si>
  <si>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</si>
  <si>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</si>
  <si>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</si>
  <si>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</si>
  <si>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</si>
  <si>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</si>
  <si>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</si>
  <si>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</si>
  <si>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</si>
  <si>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</si>
  <si>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</si>
  <si>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</si>
  <si>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</si>
  <si>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</si>
  <si>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</si>
  <si>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</si>
  <si>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</si>
  <si>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</si>
  <si>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</si>
  <si>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</si>
  <si>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</si>
  <si>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</si>
  <si>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</si>
  <si>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</si>
  <si>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</si>
  <si>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</si>
  <si>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</si>
  <si>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</si>
  <si>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</si>
  <si>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</si>
  <si>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</si>
  <si>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</si>
  <si>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</si>
  <si>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</si>
  <si>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</si>
  <si>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</si>
  <si>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</si>
  <si>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</si>
  <si>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</si>
  <si>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</si>
  <si>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</si>
  <si>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</si>
  <si>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</si>
  <si>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</si>
  <si>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</si>
  <si>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</si>
  <si>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</si>
  <si>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</si>
  <si>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</si>
  <si>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</si>
  <si>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</si>
  <si>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</si>
  <si>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</si>
  <si>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</si>
  <si>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</si>
  <si>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</si>
  <si>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</si>
  <si>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</si>
  <si>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</si>
  <si>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</si>
  <si>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</si>
  <si>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</si>
  <si>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</si>
  <si>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</si>
  <si>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</si>
  <si>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</si>
  <si>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</si>
  <si>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</si>
  <si>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</si>
  <si>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</si>
  <si>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</si>
  <si>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</si>
  <si>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</si>
  <si>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</si>
  <si>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</si>
  <si>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</si>
  <si>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</si>
  <si>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</si>
  <si>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</si>
  <si>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</si>
  <si>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</si>
  <si>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</si>
  <si>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</si>
  <si>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</si>
  <si>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</si>
  <si>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</si>
  <si>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</si>
  <si>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</si>
  <si>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</si>
  <si>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</si>
  <si>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</si>
  <si>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</si>
  <si>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</si>
  <si>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</si>
  <si>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</si>
  <si>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</si>
  <si>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</si>
  <si>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</si>
  <si>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</si>
  <si>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</si>
  <si>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</si>
  <si>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</si>
  <si>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</si>
  <si>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</si>
  <si>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</si>
  <si>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</si>
  <si>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</si>
  <si>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</si>
  <si>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</si>
  <si>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</si>
  <si>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</si>
  <si>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</si>
  <si>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</si>
  <si>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</si>
  <si>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</si>
  <si>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</si>
  <si>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</si>
  <si>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</si>
  <si>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</si>
  <si>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</si>
  <si>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</si>
  <si>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</si>
  <si>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</si>
  <si>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</si>
  <si>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</si>
  <si>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</si>
  <si>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</si>
  <si>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</si>
  <si>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</si>
  <si>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</si>
  <si>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</si>
  <si>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</si>
  <si>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</si>
  <si>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</si>
  <si>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</si>
  <si>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</si>
  <si>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</si>
  <si>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</si>
  <si>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</si>
  <si>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</si>
  <si>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</si>
  <si>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</si>
  <si>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</si>
  <si>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</si>
  <si>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</si>
  <si>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</si>
  <si>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</si>
  <si>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</si>
  <si>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</si>
  <si>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</si>
  <si>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</si>
  <si>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</si>
  <si>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</si>
  <si>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</si>
  <si>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</si>
  <si>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</si>
  <si>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</si>
  <si>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</si>
  <si>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</si>
  <si>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</si>
  <si>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</si>
  <si>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</si>
  <si>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</si>
  <si>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</si>
  <si>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</si>
  <si>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</si>
  <si>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</si>
  <si>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</si>
  <si>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</si>
  <si>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</si>
  <si>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</si>
  <si>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</si>
  <si>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</si>
  <si>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</si>
  <si>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</si>
  <si>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</si>
  <si>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</si>
  <si>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</si>
  <si>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</si>
  <si>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</si>
  <si>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</si>
  <si>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</si>
  <si>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</si>
  <si>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</si>
  <si>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</si>
  <si>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</si>
  <si>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</si>
  <si>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</si>
  <si>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</si>
  <si>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</si>
  <si>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</si>
  <si>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</si>
  <si>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</si>
  <si>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</si>
  <si>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</si>
  <si>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</si>
  <si>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</si>
  <si>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</si>
  <si>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</si>
  <si>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</si>
  <si>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</si>
  <si>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</si>
  <si>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</si>
  <si>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</si>
  <si>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</si>
  <si>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</si>
  <si>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</si>
  <si>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</si>
  <si>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</si>
  <si>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</si>
  <si>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</si>
  <si>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</si>
  <si>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</si>
  <si>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</si>
  <si>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</si>
  <si>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</si>
  <si>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</si>
  <si>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</si>
  <si>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</si>
  <si>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</si>
  <si>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</si>
  <si>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</si>
  <si>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</si>
  <si>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</si>
  <si>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</si>
  <si>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</si>
  <si>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</si>
  <si>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</si>
  <si>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</si>
  <si>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</si>
  <si>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</si>
  <si>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</si>
  <si>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</si>
  <si>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</si>
  <si>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</si>
  <si>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</si>
  <si>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</si>
  <si>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</si>
  <si>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</si>
  <si>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</si>
  <si>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</si>
  <si>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</si>
  <si>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</si>
  <si>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</si>
  <si>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</si>
  <si>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</si>
  <si>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</si>
  <si>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</si>
  <si>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</si>
  <si>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</si>
  <si>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</si>
  <si>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</si>
  <si>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</si>
  <si>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</si>
  <si>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</si>
  <si>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</si>
  <si>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</si>
  <si>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</si>
  <si>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</si>
  <si>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</si>
  <si>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</si>
  <si>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</si>
  <si>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</si>
  <si>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</si>
  <si>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</si>
  <si>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</si>
  <si>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</si>
  <si>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</si>
  <si>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</si>
  <si>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</si>
  <si>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</si>
  <si>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</si>
  <si>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</si>
  <si>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</si>
  <si>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</si>
  <si>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</si>
  <si>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</si>
  <si>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</si>
  <si>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</si>
  <si>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</si>
  <si>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</si>
  <si>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</si>
  <si>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</si>
  <si>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</si>
  <si>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</si>
  <si>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</si>
  <si>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</si>
  <si>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</si>
  <si>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</si>
  <si>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</si>
  <si>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</si>
  <si>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</si>
  <si>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</si>
  <si>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</si>
  <si>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</si>
  <si>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</si>
  <si>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</si>
  <si>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</si>
  <si>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</si>
  <si>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</si>
  <si>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</si>
  <si>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</si>
  <si>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</si>
  <si>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</si>
  <si>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</si>
  <si>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</si>
  <si>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</si>
  <si>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</si>
  <si>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</si>
  <si>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</si>
  <si>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COLAGNE EN AMONT DE MARVEJOLS (PONT DU GRENIER)</t>
  </si>
  <si>
    <t>LA COLAGNE</t>
  </si>
  <si>
    <t>05101400</t>
  </si>
  <si>
    <t>18310006400033</t>
  </si>
  <si>
    <t>Agence de l'Eau Adour-Garonne</t>
  </si>
  <si>
    <t>34255833500077</t>
  </si>
  <si>
    <t>AQUASCOP BIOLOGIE site de Monptellier</t>
  </si>
  <si>
    <t>IBMR-18-M127</t>
  </si>
  <si>
    <t>JOYCE LAMBERT, FLORIAN ALLEMANN</t>
  </si>
  <si>
    <t>IBMR standard</t>
  </si>
  <si>
    <t>GAUCHE</t>
  </si>
  <si>
    <t>ETIAGE NORMAL</t>
  </si>
  <si>
    <t>FAIBLEMENT NUAGEUX</t>
  </si>
  <si>
    <t>NULLE</t>
  </si>
  <si>
    <t>OUI</t>
  </si>
  <si>
    <t>zone d'abreuvement des vaches 25m à l'aval de la limite aval, abondance de Pacifastacus leniusculus, présence rejet (domestique?)</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</si>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</sst>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723350</v>
      </c>
      <c r="G10" s="105"/>
      <c r="H10" s="106"/>
    </row>
    <row r="11" spans="1:8" ht="15">
      <c r="A11" s="10" t="s">
        <v>2281</v>
      </c>
      <c r="B11" s="47">
        <v>43319</v>
      </c>
      <c r="D11" s="10" t="s">
        <v>2284</v>
      </c>
      <c r="E11" s="52">
        <v>6385246</v>
      </c>
      <c r="G11" s="105"/>
      <c r="H11" s="106"/>
    </row>
    <row r="12" spans="1:8" ht="15">
      <c r="A12" s="10" t="s">
        <v>2287</v>
      </c>
      <c r="B12" s="52" t="s">
        <v>5290</v>
      </c>
      <c r="D12" s="10" t="s">
        <v>2285</v>
      </c>
      <c r="E12" s="52">
        <v>723444</v>
      </c>
      <c r="G12" s="107"/>
      <c r="H12" s="108"/>
    </row>
    <row r="13" spans="1:5" ht="17.25" customHeight="1" thickBot="1">
      <c r="A13" s="2"/>
      <c r="B13" s="55"/>
      <c r="D13" s="10" t="s">
        <v>2286</v>
      </c>
      <c r="E13" s="52">
        <v>6385242</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723350</v>
      </c>
    </row>
    <row r="18" spans="1:3" ht="15">
      <c r="A18" s="115"/>
      <c r="B18" s="49" t="s">
        <v>2271</v>
      </c>
      <c r="C18" s="61">
        <f>E11</f>
        <v>6385246</v>
      </c>
    </row>
    <row r="19" spans="1:2" ht="15">
      <c r="A19" s="3" t="s">
        <v>2063</v>
      </c>
      <c r="B19" s="29">
        <v>669</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9.6</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86</v>
      </c>
      <c r="D35" s="28" t="s">
        <v>2288</v>
      </c>
      <c r="E35" s="32">
        <v>14</v>
      </c>
    </row>
    <row r="36" spans="1:5" s="7" customFormat="1" ht="15" customHeight="1">
      <c r="A36" s="5" t="s">
        <v>2113</v>
      </c>
      <c r="B36" s="30">
        <v>85</v>
      </c>
      <c r="C36" s="6"/>
      <c r="D36" s="8" t="s">
        <v>2112</v>
      </c>
      <c r="E36" s="30">
        <v>15</v>
      </c>
    </row>
    <row r="37" spans="1:5" s="7" customFormat="1" ht="15" customHeight="1">
      <c r="A37" s="5" t="s">
        <v>2111</v>
      </c>
      <c r="B37" s="30">
        <v>9.8</v>
      </c>
      <c r="C37" s="6"/>
      <c r="D37" s="8" t="s">
        <v>2110</v>
      </c>
      <c r="E37" s="30">
        <v>9.3</v>
      </c>
    </row>
    <row r="38" spans="1:5" s="7" customFormat="1" ht="15" customHeight="1">
      <c r="A38" s="5" t="s">
        <v>2115</v>
      </c>
      <c r="B38" s="30">
        <v>4</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3</v>
      </c>
      <c r="C57" s="6"/>
      <c r="D57" s="14" t="s">
        <v>2095</v>
      </c>
      <c r="E57" s="19">
        <v>1</v>
      </c>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1</v>
      </c>
      <c r="C73" s="6"/>
      <c r="D73" s="14" t="s">
        <v>2083</v>
      </c>
      <c r="E73" s="19"/>
    </row>
    <row r="74" spans="1:5" s="15" customFormat="1" ht="15">
      <c r="A74" s="3" t="s">
        <v>2082</v>
      </c>
      <c r="B74" s="9">
        <v>3</v>
      </c>
      <c r="C74" s="6"/>
      <c r="D74" s="10" t="s">
        <v>2082</v>
      </c>
      <c r="E74" s="9">
        <v>1</v>
      </c>
    </row>
    <row r="75" spans="1:5" s="15" customFormat="1" ht="15">
      <c r="A75" s="3" t="s">
        <v>2081</v>
      </c>
      <c r="B75" s="9">
        <v>4</v>
      </c>
      <c r="C75" s="6"/>
      <c r="D75" s="10" t="s">
        <v>2081</v>
      </c>
      <c r="E75" s="9">
        <v>3</v>
      </c>
    </row>
    <row r="76" spans="1:5" s="15" customFormat="1" ht="15">
      <c r="A76" s="3" t="s">
        <v>2080</v>
      </c>
      <c r="B76" s="9">
        <v>4</v>
      </c>
      <c r="C76" s="6"/>
      <c r="D76" s="10" t="s">
        <v>2080</v>
      </c>
      <c r="E76" s="9">
        <v>4</v>
      </c>
    </row>
    <row r="77" spans="1:5" s="15" customFormat="1" ht="15">
      <c r="A77" s="3" t="s">
        <v>2079</v>
      </c>
      <c r="B77" s="9">
        <v>1</v>
      </c>
      <c r="C77" s="6"/>
      <c r="D77" s="10" t="s">
        <v>2079</v>
      </c>
      <c r="E77" s="9">
        <v>2</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4</v>
      </c>
    </row>
    <row r="86" spans="1:5" s="15" customFormat="1" ht="15">
      <c r="A86" s="3" t="s">
        <v>2072</v>
      </c>
      <c r="B86" s="9">
        <v>1</v>
      </c>
      <c r="C86" s="6"/>
      <c r="D86" s="10" t="s">
        <v>2072</v>
      </c>
      <c r="E86" s="9"/>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842</v>
      </c>
      <c r="B97" s="20" t="str">
        <f>VLOOKUP(A97,'Ref Taxo'!A:B,2,FALSE)</f>
        <v>Hildenbrandia</v>
      </c>
      <c r="C97" s="21">
        <f>VLOOKUP(A97,'Ref Taxo'!A:D,4,FALSE)</f>
        <v>1157</v>
      </c>
      <c r="D97" s="34">
        <v>0.01</v>
      </c>
      <c r="E97" s="35">
        <v>0.01</v>
      </c>
      <c r="F97" s="35" t="s">
        <v>2294</v>
      </c>
    </row>
    <row r="98" spans="1:6" ht="15">
      <c r="A98" s="33" t="s">
        <v>1020</v>
      </c>
      <c r="B98" s="20" t="str">
        <f>VLOOKUP(A98,'Ref Taxo'!A:B,2,FALSE)</f>
        <v>Lemanea</v>
      </c>
      <c r="C98" s="21">
        <f>VLOOKUP(A98,'Ref Taxo'!A:D,4,FALSE)</f>
        <v>1159</v>
      </c>
      <c r="D98" s="34">
        <v>2</v>
      </c>
      <c r="E98" s="35">
        <v>0.01</v>
      </c>
      <c r="F98" s="35" t="s">
        <v>2294</v>
      </c>
    </row>
    <row r="99" spans="1:6" ht="15">
      <c r="A99" s="33" t="s">
        <v>1130</v>
      </c>
      <c r="B99" s="20" t="str">
        <f>VLOOKUP(A99,'Ref Taxo'!A:B,2,FALSE)</f>
        <v>Melosira</v>
      </c>
      <c r="C99" s="21">
        <f>VLOOKUP(A99,'Ref Taxo'!A:D,4,FALSE)</f>
        <v>8714</v>
      </c>
      <c r="D99" s="34"/>
      <c r="E99" s="35">
        <v>0.05</v>
      </c>
      <c r="F99" s="35" t="s">
        <v>2294</v>
      </c>
    </row>
    <row r="100" spans="1:6" ht="15">
      <c r="A100" s="33" t="s">
        <v>1266</v>
      </c>
      <c r="B100" s="20" t="str">
        <f>VLOOKUP(A100,'Ref Taxo'!A:B,2,FALSE)</f>
        <v>Nostoc</v>
      </c>
      <c r="C100" s="21">
        <f>VLOOKUP(A100,'Ref Taxo'!A:D,4,FALSE)</f>
        <v>1105</v>
      </c>
      <c r="D100" s="34">
        <v>0.05</v>
      </c>
      <c r="E100" s="35"/>
      <c r="F100" s="35" t="s">
        <v>2294</v>
      </c>
    </row>
    <row r="101" spans="1:6" ht="15">
      <c r="A101" s="33" t="s">
        <v>1381</v>
      </c>
      <c r="B101" s="20" t="str">
        <f>VLOOKUP(A101,'Ref Taxo'!A:B,2,FALSE)</f>
        <v>Phormidium</v>
      </c>
      <c r="C101" s="21">
        <f>VLOOKUP(A101,'Ref Taxo'!A:D,4,FALSE)</f>
        <v>6414</v>
      </c>
      <c r="D101" s="34">
        <v>0.5</v>
      </c>
      <c r="E101" s="35"/>
      <c r="F101" s="35" t="s">
        <v>2294</v>
      </c>
    </row>
    <row r="102" spans="1:6" ht="15">
      <c r="A102" s="33" t="s">
        <v>418</v>
      </c>
      <c r="B102" s="20" t="str">
        <f>VLOOKUP(A102,'Ref Taxo'!A:B,2,FALSE)</f>
        <v>Chiloscyphus polyanthos</v>
      </c>
      <c r="C102" s="21">
        <f>VLOOKUP(A102,'Ref Taxo'!A:D,4,FALSE)</f>
        <v>1186</v>
      </c>
      <c r="D102" s="34">
        <v>0.01</v>
      </c>
      <c r="E102" s="35"/>
      <c r="F102" s="35" t="s">
        <v>2294</v>
      </c>
    </row>
    <row r="103" spans="1:6" ht="15">
      <c r="A103" s="33" t="s">
        <v>172</v>
      </c>
      <c r="B103" s="20" t="str">
        <f>VLOOKUP(A103,'Ref Taxo'!A:B,2,FALSE)</f>
        <v>Brachythecium rivulare</v>
      </c>
      <c r="C103" s="21">
        <f>VLOOKUP(A103,'Ref Taxo'!A:D,4,FALSE)</f>
        <v>1260</v>
      </c>
      <c r="D103" s="34">
        <v>0.02</v>
      </c>
      <c r="E103" s="35"/>
      <c r="F103" s="35" t="s">
        <v>2294</v>
      </c>
    </row>
    <row r="104" spans="1:6" ht="15">
      <c r="A104" s="33" t="s">
        <v>733</v>
      </c>
      <c r="B104" s="20" t="str">
        <f>VLOOKUP(A104,'Ref Taxo'!A:B,2,FALSE)</f>
        <v>Fissidens crassipes</v>
      </c>
      <c r="C104" s="21">
        <f>VLOOKUP(A104,'Ref Taxo'!A:D,4,FALSE)</f>
        <v>1294</v>
      </c>
      <c r="D104" s="34">
        <v>0.01</v>
      </c>
      <c r="E104" s="35">
        <v>0.1</v>
      </c>
      <c r="F104" s="35" t="s">
        <v>2294</v>
      </c>
    </row>
    <row r="105" spans="1:6" ht="15">
      <c r="A105" s="33" t="s">
        <v>768</v>
      </c>
      <c r="B105" s="20" t="str">
        <f>VLOOKUP(A105,'Ref Taxo'!A:B,2,FALSE)</f>
        <v>Fontinalis antipyretica</v>
      </c>
      <c r="C105" s="21">
        <f>VLOOKUP(A105,'Ref Taxo'!A:D,4,FALSE)</f>
        <v>1310</v>
      </c>
      <c r="D105" s="34">
        <v>0.02</v>
      </c>
      <c r="E105" s="35"/>
      <c r="F105" s="35" t="s">
        <v>2294</v>
      </c>
    </row>
    <row r="106" spans="1:6" ht="15">
      <c r="A106" s="33" t="s">
        <v>775</v>
      </c>
      <c r="B106" s="20" t="str">
        <f>VLOOKUP(A106,'Ref Taxo'!A:B,2,FALSE)</f>
        <v>Fontinalis squamosa</v>
      </c>
      <c r="C106" s="21">
        <f>VLOOKUP(A106,'Ref Taxo'!A:D,4,FALSE)</f>
        <v>1312</v>
      </c>
      <c r="D106" s="34">
        <v>0.02</v>
      </c>
      <c r="E106" s="35"/>
      <c r="F106" s="35" t="s">
        <v>2294</v>
      </c>
    </row>
    <row r="107" spans="1:6" ht="15">
      <c r="A107" s="33" t="s">
        <v>870</v>
      </c>
      <c r="B107" s="20" t="str">
        <f>VLOOKUP(A107,'Ref Taxo'!A:B,2,FALSE)</f>
        <v>Hygroamblystegium fluviatile</v>
      </c>
      <c r="C107" s="21">
        <f>VLOOKUP(A107,'Ref Taxo'!A:D,4,FALSE)</f>
        <v>1237</v>
      </c>
      <c r="D107" s="34">
        <v>0.02</v>
      </c>
      <c r="E107" s="35">
        <v>0.05</v>
      </c>
      <c r="F107" s="35" t="s">
        <v>2294</v>
      </c>
    </row>
    <row r="108" spans="1:6" ht="15">
      <c r="A108" s="33" t="s">
        <v>1425</v>
      </c>
      <c r="B108" s="20" t="str">
        <f>VLOOKUP(A108,'Ref Taxo'!A:B,2,FALSE)</f>
        <v>Rhynchostegium riparioides</v>
      </c>
      <c r="C108" s="21">
        <f>VLOOKUP(A108,'Ref Taxo'!A:D,4,FALSE)</f>
        <v>1268</v>
      </c>
      <c r="D108" s="34">
        <v>1</v>
      </c>
      <c r="E108" s="35">
        <v>0.05</v>
      </c>
      <c r="F108" s="35" t="s">
        <v>2294</v>
      </c>
    </row>
    <row r="109" spans="1:6" ht="15">
      <c r="A109" s="33" t="s">
        <v>28</v>
      </c>
      <c r="B109" s="20" t="str">
        <f>VLOOKUP(A109,'Ref Taxo'!A:B,2,FALSE)</f>
        <v>Agrostis stolonifera</v>
      </c>
      <c r="C109" s="21">
        <f>VLOOKUP(A109,'Ref Taxo'!A:D,4,FALSE)</f>
        <v>1543</v>
      </c>
      <c r="D109" s="34"/>
      <c r="E109" s="35">
        <v>0.01</v>
      </c>
      <c r="F109" s="35" t="s">
        <v>2294</v>
      </c>
    </row>
    <row r="110" spans="1:6" ht="15">
      <c r="A110" s="33" t="s">
        <v>661</v>
      </c>
      <c r="B110" s="20" t="str">
        <f>VLOOKUP(A110,'Ref Taxo'!A:B,2,FALSE)</f>
        <v>Equisetum arvense</v>
      </c>
      <c r="C110" s="21">
        <f>VLOOKUP(A110,'Ref Taxo'!A:D,4,FALSE)</f>
        <v>1384</v>
      </c>
      <c r="D110" s="34">
        <v>0.01</v>
      </c>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2019-04-26T13:37:56Z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