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3000" sheetId="2" r:id="rId2"/>
    <sheet name="Mises à jour" sheetId="3" r:id="rId3"/>
  </sheets>
  <definedNames/>
  <calcPr calcId="162913"/>
</workbook>
</file>

<file path=xl/sharedStrings.xml><?xml version="1.0" encoding="utf-8"?>
<sst xmlns="http://schemas.openxmlformats.org/spreadsheetml/2006/main" count="6479" uniqueCount="5304">
  <si>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</si>
  <si>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</si>
  <si>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</si>
  <si>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</si>
  <si>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</si>
  <si>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</si>
  <si>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</si>
  <si>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</si>
  <si>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</si>
  <si>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</si>
  <si>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</si>
  <si>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</si>
  <si>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</si>
  <si>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</si>
  <si>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</si>
  <si>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</si>
  <si>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</si>
  <si>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</si>
  <si>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</si>
  <si>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</si>
  <si>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</si>
  <si>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</si>
  <si>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</si>
  <si>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</si>
  <si>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</si>
  <si>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</si>
  <si>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</si>
  <si>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</si>
  <si>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</si>
  <si>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</si>
  <si>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</si>
  <si>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</si>
  <si>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</si>
  <si>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</si>
  <si>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</si>
  <si>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</si>
  <si>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</si>
  <si>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</si>
  <si>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</si>
  <si>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</si>
  <si>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</si>
  <si>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</si>
  <si>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</si>
  <si>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</si>
  <si>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</si>
  <si>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</si>
  <si>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</si>
  <si>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</si>
  <si>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</si>
  <si>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</si>
  <si>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</si>
  <si>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</si>
  <si>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</si>
  <si>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</si>
  <si>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</si>
  <si>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</si>
  <si>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</si>
  <si>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</si>
  <si>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</si>
  <si>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</si>
  <si>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</si>
  <si>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</si>
  <si>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</si>
  <si>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</si>
  <si>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</si>
  <si>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</si>
  <si>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</si>
  <si>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</si>
  <si>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</si>
  <si>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</si>
  <si>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</si>
  <si>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</si>
  <si>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</si>
  <si>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</si>
  <si>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</si>
  <si>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</si>
  <si>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</si>
  <si>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</si>
  <si>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</si>
  <si>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</si>
  <si>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</si>
  <si>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</si>
  <si>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</si>
  <si>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</si>
  <si>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</si>
  <si>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</si>
  <si>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</si>
  <si>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</si>
  <si>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</si>
  <si>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</si>
  <si>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</si>
  <si>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</si>
  <si>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</si>
  <si>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</si>
  <si>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</si>
  <si>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</si>
  <si>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</si>
  <si>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</si>
  <si>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</si>
  <si>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</si>
  <si>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</si>
  <si>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</si>
  <si>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</si>
  <si>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</si>
  <si>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</si>
  <si>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</si>
  <si>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</si>
  <si>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</si>
  <si>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</si>
  <si>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</si>
  <si>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</si>
  <si>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</si>
  <si>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</si>
  <si>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</si>
  <si>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</si>
  <si>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</si>
  <si>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</si>
  <si>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</si>
  <si>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</si>
  <si>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</si>
  <si>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</si>
  <si>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</si>
  <si>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</si>
  <si>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</si>
  <si>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</si>
  <si>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</si>
  <si>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</si>
  <si>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</si>
  <si>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</si>
  <si>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</si>
  <si>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</si>
  <si>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</si>
  <si>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</si>
  <si>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</si>
  <si>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</si>
  <si>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</si>
  <si>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</si>
  <si>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</si>
  <si>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</si>
  <si>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</si>
  <si>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</si>
  <si>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</si>
  <si>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</si>
  <si>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</si>
  <si>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</si>
  <si>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</si>
  <si>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</si>
  <si>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</si>
  <si>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</si>
  <si>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</si>
  <si>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</si>
  <si>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</si>
  <si>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</si>
  <si>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</si>
  <si>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</si>
  <si>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</si>
  <si>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</si>
  <si>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</si>
  <si>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</si>
  <si>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</si>
  <si>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</si>
  <si>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</si>
  <si>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</si>
  <si>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</si>
  <si>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</si>
  <si>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</si>
  <si>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</si>
  <si>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</si>
  <si>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</si>
  <si>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</si>
  <si>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</si>
  <si>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</si>
  <si>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</si>
  <si>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</si>
  <si>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</si>
  <si>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</si>
  <si>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</si>
  <si>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</si>
  <si>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</si>
  <si>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</si>
  <si>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</si>
  <si>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</si>
  <si>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</si>
  <si>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</si>
  <si>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</si>
  <si>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</si>
  <si>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</si>
  <si>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</si>
  <si>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</si>
  <si>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</si>
  <si>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</si>
  <si>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</si>
  <si>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</si>
  <si>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</si>
  <si>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</si>
  <si>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</si>
  <si>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</si>
  <si>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</si>
  <si>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</si>
  <si>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</si>
  <si>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</si>
  <si>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</si>
  <si>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</si>
  <si>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</si>
  <si>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</si>
  <si>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</si>
  <si>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</si>
  <si>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</si>
  <si>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</si>
  <si>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</si>
  <si>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</si>
  <si>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</si>
  <si>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</si>
  <si>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</si>
  <si>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</si>
  <si>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</si>
  <si>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</si>
  <si>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</si>
  <si>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</si>
  <si>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</si>
  <si>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</si>
  <si>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</si>
  <si>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</si>
  <si>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</si>
  <si>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</si>
  <si>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</si>
  <si>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</si>
  <si>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</si>
  <si>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</si>
  <si>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</si>
  <si>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</si>
  <si>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</si>
  <si>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</si>
  <si>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</si>
  <si>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</si>
  <si>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</si>
  <si>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</si>
  <si>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</si>
  <si>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</si>
  <si>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</si>
  <si>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</si>
  <si>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</si>
  <si>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</si>
  <si>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</si>
  <si>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</si>
  <si>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</si>
  <si>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</si>
  <si>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</si>
  <si>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</si>
  <si>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</si>
  <si>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</si>
  <si>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</si>
  <si>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</si>
  <si>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</si>
  <si>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</si>
  <si>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</si>
  <si>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</si>
  <si>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</si>
  <si>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</si>
  <si>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</si>
  <si>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</si>
  <si>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</si>
  <si>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</si>
  <si>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</si>
  <si>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</si>
  <si>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</si>
  <si>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</si>
  <si>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</si>
  <si>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</si>
  <si>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</si>
  <si>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</si>
  <si>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</si>
  <si>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</si>
  <si>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</si>
  <si>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</si>
  <si>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</si>
  <si>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</si>
  <si>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</si>
  <si>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</si>
  <si>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</si>
  <si>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</si>
  <si>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</si>
  <si>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</si>
  <si>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</si>
  <si>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</si>
  <si>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</si>
  <si>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</si>
  <si>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</si>
  <si>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</si>
  <si>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</si>
  <si>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</si>
  <si>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</si>
  <si>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</si>
  <si>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</si>
  <si>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</si>
  <si>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</si>
  <si>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</si>
  <si>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</si>
  <si>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</si>
  <si>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</si>
  <si>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</si>
  <si>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</si>
  <si>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</si>
  <si>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</si>
  <si>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</si>
  <si>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</si>
  <si>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</si>
  <si>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</si>
  <si>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</si>
  <si>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</si>
  <si>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</si>
  <si>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</si>
  <si>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</si>
  <si>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</si>
  <si>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</si>
  <si>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</si>
  <si>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</si>
  <si>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</si>
  <si>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</si>
  <si>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</si>
  <si>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</si>
  <si>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</si>
  <si>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</si>
  <si>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</si>
  <si>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</si>
  <si>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</si>
  <si>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</si>
  <si>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</si>
  <si>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</si>
  <si>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</si>
  <si>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</si>
  <si>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</si>
  <si>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</si>
  <si>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</si>
  <si>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</si>
  <si>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</si>
  <si>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</si>
  <si>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</si>
  <si>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</si>
  <si>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</si>
  <si>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</si>
  <si>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</si>
  <si>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</si>
  <si>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</si>
  <si>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</si>
  <si>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</si>
  <si>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</si>
  <si>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</si>
  <si>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</si>
  <si>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</si>
  <si>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</si>
  <si>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</si>
  <si>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</si>
  <si>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</si>
  <si>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</si>
  <si>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</si>
  <si>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</si>
  <si>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</si>
  <si>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</si>
  <si>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</si>
  <si>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</si>
  <si>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</si>
  <si>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</si>
  <si>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</si>
  <si>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</si>
  <si>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</si>
  <si>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</si>
  <si>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</si>
  <si>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</si>
  <si>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</si>
  <si>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</si>
  <si>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</si>
  <si>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</si>
  <si>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</si>
  <si>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</si>
  <si>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</si>
  <si>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</si>
  <si>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</si>
  <si>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</si>
  <si>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</si>
  <si>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</si>
  <si>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</si>
  <si>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</si>
  <si>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</si>
  <si>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</si>
  <si>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</si>
  <si>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</si>
  <si>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</si>
  <si>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</si>
  <si>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</si>
  <si>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</si>
  <si>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</si>
  <si>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</si>
  <si>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</si>
  <si>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</si>
  <si>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</si>
  <si>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</si>
  <si>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</si>
  <si>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</si>
  <si>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</si>
  <si>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</si>
  <si>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</si>
  <si>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</si>
  <si>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</si>
  <si>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</si>
  <si>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</si>
  <si>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</si>
  <si>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</si>
  <si>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</si>
  <si>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</si>
  <si>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</si>
  <si>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</si>
  <si>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</si>
  <si>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</si>
  <si>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</si>
  <si>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</si>
  <si>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</si>
  <si>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</si>
  <si>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</si>
  <si>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</si>
  <si>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</si>
  <si>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</si>
  <si>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</si>
  <si>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</si>
  <si>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</si>
  <si>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</si>
  <si>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</si>
  <si>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</si>
  <si>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</si>
  <si>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</si>
  <si>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</si>
  <si>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</si>
  <si>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</si>
  <si>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</si>
  <si>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</si>
  <si>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</si>
  <si>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</si>
  <si>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</si>
  <si>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</si>
  <si>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</si>
  <si>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</si>
  <si>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</si>
  <si>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</si>
  <si>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</si>
  <si>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</si>
  <si>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</si>
  <si>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</si>
  <si>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</si>
  <si>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</si>
  <si>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</si>
  <si>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</si>
  <si>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</si>
  <si>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</si>
  <si>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</si>
  <si>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</si>
  <si>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</si>
  <si>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</si>
  <si>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</si>
  <si>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</si>
  <si>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</si>
  <si>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</si>
  <si>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</si>
  <si>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</si>
  <si>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</si>
  <si>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</si>
  <si>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</si>
  <si>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</si>
  <si>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</si>
  <si>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</si>
  <si>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</si>
  <si>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</si>
  <si>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</si>
  <si>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</si>
  <si>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</si>
  <si>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</si>
  <si>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</si>
  <si>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</si>
  <si>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</si>
  <si>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</si>
  <si>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</si>
  <si>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</si>
  <si>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</si>
  <si>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</si>
  <si>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</si>
  <si>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</si>
  <si>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</si>
  <si>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</si>
  <si>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</si>
  <si>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</si>
  <si>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</si>
  <si>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</si>
  <si>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</si>
  <si>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</si>
  <si>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</si>
  <si>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</si>
  <si>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</si>
  <si>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</si>
  <si>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</si>
  <si>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</si>
  <si>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</si>
  <si>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</si>
  <si>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</si>
  <si>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</si>
  <si>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</si>
  <si>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</si>
  <si>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</si>
  <si>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</si>
  <si>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</si>
  <si>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</si>
  <si>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</si>
  <si>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</si>
  <si>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</si>
  <si>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</si>
  <si>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</si>
  <si>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</si>
  <si>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</si>
  <si>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</si>
  <si>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</si>
  <si>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</si>
  <si>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</si>
  <si>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</si>
  <si>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</si>
  <si>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</si>
  <si>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</si>
  <si>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</si>
  <si>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</si>
  <si>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</si>
  <si>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</si>
  <si>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</si>
  <si>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</si>
  <si>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</si>
  <si>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</si>
  <si>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</si>
  <si>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</si>
  <si>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</si>
  <si>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</si>
  <si>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</si>
  <si>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</si>
  <si>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</si>
  <si>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</si>
  <si>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</si>
  <si>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</si>
  <si>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</si>
  <si>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</si>
  <si>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</si>
  <si>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</si>
  <si>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</si>
  <si>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</si>
  <si>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</si>
  <si>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</si>
  <si>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</si>
  <si>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</si>
  <si>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</si>
  <si>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</si>
  <si>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</si>
  <si>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</si>
  <si>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</si>
  <si>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</si>
  <si>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</si>
  <si>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</si>
  <si>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</si>
  <si>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</si>
  <si>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</si>
  <si>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</si>
  <si>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</si>
  <si>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</si>
  <si>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</si>
  <si>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</si>
  <si>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</si>
  <si>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</si>
  <si>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</si>
  <si>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</si>
  <si>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</si>
  <si>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</si>
  <si>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</si>
  <si>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</si>
  <si>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</si>
  <si>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</si>
  <si>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</si>
  <si>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</si>
  <si>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</si>
  <si>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</si>
  <si>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</si>
  <si>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</si>
  <si>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</si>
  <si>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</si>
  <si>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</si>
  <si>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</si>
  <si>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</si>
  <si>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</si>
  <si>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</si>
  <si>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</si>
  <si>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</si>
  <si>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</si>
  <si>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</si>
  <si>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</si>
  <si>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</si>
  <si>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</si>
  <si>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</si>
  <si>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</si>
  <si>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</si>
  <si>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</si>
  <si>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</si>
  <si>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</si>
  <si>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</si>
  <si>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</si>
  <si>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</si>
  <si>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</si>
  <si>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</si>
  <si>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</si>
  <si>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</si>
  <si>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</si>
  <si>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</si>
  <si>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</si>
  <si>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</si>
  <si>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</si>
  <si>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</si>
  <si>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</si>
  <si>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</si>
  <si>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</si>
  <si>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</si>
  <si>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</si>
  <si>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</si>
  <si>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</si>
  <si>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</si>
  <si>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</si>
  <si>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</si>
  <si>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</si>
  <si>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</si>
  <si>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</si>
  <si>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</si>
  <si>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</si>
  <si>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</si>
  <si>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</si>
  <si>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</si>
  <si>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</si>
  <si>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</si>
  <si>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</si>
  <si>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</si>
  <si>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</si>
  <si>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</si>
  <si>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</si>
  <si>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</si>
  <si>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</si>
  <si>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</si>
  <si>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</si>
  <si>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</si>
  <si>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</si>
  <si>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</si>
  <si>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</si>
  <si>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</si>
  <si>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</si>
  <si>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</si>
  <si>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</si>
  <si>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</si>
  <si>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</si>
  <si>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</si>
  <si>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</si>
  <si>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</si>
  <si>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</si>
  <si>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</si>
  <si>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</si>
  <si>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</si>
  <si>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</si>
  <si>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</si>
  <si>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</si>
  <si>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</si>
  <si>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</si>
  <si>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</si>
  <si>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</si>
  <si>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</si>
  <si>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</si>
  <si>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</si>
  <si>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</si>
  <si>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</si>
  <si>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</si>
  <si>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</si>
  <si>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</si>
  <si>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</si>
  <si>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</si>
  <si>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</si>
  <si>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</si>
  <si>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</si>
  <si>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</si>
  <si>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</si>
  <si>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</si>
  <si>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</si>
  <si>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</si>
  <si>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</si>
  <si>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</si>
  <si>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</si>
  <si>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</si>
  <si>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</si>
  <si>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</si>
  <si>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</si>
  <si>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</si>
  <si>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</si>
  <si>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</si>
  <si>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</si>
  <si>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</si>
  <si>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</si>
  <si>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</si>
  <si>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</si>
  <si>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</si>
  <si>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</si>
  <si>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</si>
  <si>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</si>
  <si>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</si>
  <si>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</si>
  <si>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</si>
  <si>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</si>
  <si>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</si>
  <si>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</si>
  <si>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</si>
  <si>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</si>
  <si>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</si>
  <si>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</si>
  <si>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</si>
  <si>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</si>
  <si>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</si>
  <si>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</si>
  <si>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</si>
  <si>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</si>
  <si>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</si>
  <si>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</si>
  <si>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</si>
  <si>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</si>
  <si>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</si>
  <si>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</si>
  <si>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</si>
  <si>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</si>
  <si>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</si>
  <si>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</si>
  <si>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</si>
  <si>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</si>
  <si>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</si>
  <si>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</si>
  <si>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</si>
  <si>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</si>
  <si>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</si>
  <si>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</si>
  <si>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</si>
  <si>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</si>
  <si>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</si>
  <si>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</si>
  <si>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</si>
  <si>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</si>
  <si>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</si>
  <si>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</si>
  <si>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</si>
  <si>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</si>
  <si>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</si>
  <si>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</si>
  <si>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</si>
  <si>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</si>
  <si>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</si>
  <si>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</si>
  <si>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</si>
  <si>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</si>
  <si>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</si>
  <si>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</si>
  <si>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</si>
  <si>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</si>
  <si>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</si>
  <si>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</si>
  <si>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</si>
  <si>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</si>
  <si>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</si>
  <si>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</si>
  <si>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</si>
  <si>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</si>
  <si>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</si>
  <si>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</si>
  <si>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</si>
  <si>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</si>
  <si>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</si>
  <si>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</si>
  <si>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</si>
  <si>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</si>
  <si>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</si>
  <si>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</si>
  <si>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</si>
  <si>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</si>
  <si>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</si>
  <si>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</si>
  <si>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</si>
  <si>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</si>
  <si>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</si>
  <si>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</si>
  <si>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</si>
  <si>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</si>
  <si>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</si>
  <si>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</si>
  <si>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</si>
  <si>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</si>
  <si>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</si>
  <si>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</si>
  <si>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</si>
  <si>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</si>
  <si>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</si>
  <si>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</si>
  <si>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</si>
  <si>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</si>
  <si>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</si>
  <si>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</si>
  <si>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</si>
  <si>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</si>
  <si>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</si>
  <si>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</si>
  <si>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</si>
  <si>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</si>
  <si>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</si>
  <si>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</si>
  <si>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</si>
  <si>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</si>
  <si>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</si>
  <si>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</si>
  <si>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</si>
  <si>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</si>
  <si>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</si>
  <si>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</si>
  <si>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</si>
  <si>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</si>
  <si>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</si>
  <si>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</si>
  <si>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</si>
  <si>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</si>
  <si>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</si>
  <si>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</si>
  <si>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</si>
  <si>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</si>
  <si>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</si>
  <si>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</si>
  <si>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</si>
  <si>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</si>
  <si>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</si>
  <si>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</si>
  <si>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</si>
  <si>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</si>
  <si>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</si>
  <si>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</si>
  <si>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</si>
  <si>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</si>
  <si>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</si>
  <si>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</si>
  <si>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</si>
  <si>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</si>
  <si>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</si>
  <si>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</si>
  <si>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</si>
  <si>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</si>
  <si>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</si>
  <si>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</si>
  <si>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</si>
  <si>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</si>
  <si>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</si>
  <si>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</si>
  <si>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</si>
  <si>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</si>
  <si>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</si>
  <si>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</si>
  <si>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</si>
  <si>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</si>
  <si>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</si>
  <si>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</si>
  <si>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</si>
  <si>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</si>
  <si>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</si>
  <si>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</si>
  <si>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</si>
  <si>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</si>
  <si>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</si>
  <si>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</si>
  <si>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</si>
  <si>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</si>
  <si>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</si>
  <si>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</si>
  <si>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</si>
  <si>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</si>
  <si>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</si>
  <si>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</si>
  <si>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</si>
  <si>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</si>
  <si>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</si>
  <si>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</si>
  <si>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</si>
  <si>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</si>
  <si>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</si>
  <si>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</si>
  <si>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</si>
  <si>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</si>
  <si>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</si>
  <si>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</si>
  <si>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</si>
  <si>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</si>
  <si>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</si>
  <si>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</si>
  <si>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</si>
  <si>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</si>
  <si>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</si>
  <si>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</si>
  <si>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</si>
  <si>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</si>
  <si>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</si>
  <si>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</si>
  <si>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</si>
  <si>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</si>
  <si>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</si>
  <si>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</si>
  <si>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</si>
  <si>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</si>
  <si>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</si>
  <si>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</si>
  <si>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</si>
  <si>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</si>
  <si>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</si>
  <si>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</si>
  <si>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</si>
  <si>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</si>
  <si>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</si>
  <si>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</si>
  <si>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</si>
  <si>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</si>
  <si>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</si>
  <si>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</si>
  <si>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</si>
  <si>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</si>
  <si>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</si>
  <si>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</si>
  <si>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</si>
  <si>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</si>
  <si>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</si>
  <si>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</si>
  <si>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</si>
  <si>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</si>
  <si>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</si>
  <si>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</si>
  <si>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</si>
  <si>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</si>
  <si>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</si>
  <si>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</si>
  <si>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</si>
  <si>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</si>
  <si>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</si>
  <si>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</si>
  <si>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</si>
  <si>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</si>
  <si>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</si>
  <si>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</si>
  <si>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</si>
  <si>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</si>
  <si>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</si>
  <si>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</si>
  <si>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</si>
  <si>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</si>
  <si>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</si>
  <si>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</si>
  <si>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</si>
  <si>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</si>
  <si>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</si>
  <si>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</si>
  <si>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</si>
  <si>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</si>
  <si>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</si>
  <si>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</si>
  <si>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</si>
  <si>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</si>
  <si>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</si>
  <si>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</si>
  <si>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</si>
  <si>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</si>
  <si>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</si>
  <si>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</si>
  <si>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</si>
  <si>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</si>
  <si>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</si>
  <si>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</si>
  <si>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</si>
  <si>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</si>
  <si>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</si>
  <si>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</si>
  <si>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</si>
  <si>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</si>
  <si>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</si>
  <si>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</si>
  <si>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</si>
  <si>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</si>
  <si>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</si>
  <si>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</si>
  <si>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</si>
  <si>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</si>
  <si>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</si>
  <si>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</si>
  <si>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</si>
  <si>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</si>
  <si>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</si>
  <si>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</si>
  <si>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</si>
  <si>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</si>
  <si>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</si>
  <si>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</si>
  <si>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</si>
  <si>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</si>
  <si>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</si>
  <si>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</si>
  <si>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</si>
  <si>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</si>
  <si>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</si>
  <si>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</si>
  <si>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</si>
  <si>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</si>
  <si>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</si>
  <si>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</si>
  <si>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</si>
  <si>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</si>
  <si>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</si>
  <si>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</si>
  <si>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</si>
  <si>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</si>
  <si>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</si>
  <si>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</si>
  <si>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</si>
  <si>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</si>
  <si>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</si>
  <si>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</si>
  <si>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</si>
  <si>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</si>
  <si>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</si>
  <si>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</si>
  <si>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</si>
  <si>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</si>
  <si>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</si>
  <si>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</si>
  <si>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</si>
  <si>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</si>
  <si>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</si>
  <si>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</si>
  <si>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</si>
  <si>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</si>
  <si>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</si>
  <si>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</si>
  <si>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</si>
  <si>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</si>
  <si>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</si>
  <si>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</si>
  <si>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</si>
  <si>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</si>
  <si>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</si>
  <si>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</si>
  <si>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</si>
  <si>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</si>
  <si>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</si>
  <si>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</si>
  <si>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</si>
  <si>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</si>
  <si>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</si>
  <si>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</si>
  <si>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</si>
  <si>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</si>
  <si>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</si>
  <si>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</si>
  <si>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</si>
  <si>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</si>
  <si>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</si>
  <si>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</si>
  <si>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</si>
  <si>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</si>
  <si>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</si>
  <si>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</si>
  <si>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</si>
  <si>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</si>
  <si>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</si>
  <si>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</si>
  <si>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</si>
  <si>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</si>
  <si>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</si>
  <si>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</si>
  <si>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</si>
  <si>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</si>
  <si>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</si>
  <si>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</si>
  <si>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</si>
  <si>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</si>
  <si>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</si>
  <si>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</si>
  <si>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</si>
  <si>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</si>
  <si>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</si>
  <si>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</si>
  <si>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</si>
  <si>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</si>
  <si>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</si>
  <si>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</si>
  <si>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</si>
  <si>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</si>
  <si>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</si>
  <si>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</si>
  <si>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</si>
  <si>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</si>
  <si>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</si>
  <si>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</si>
  <si>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</si>
  <si>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</si>
  <si>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</si>
  <si>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</si>
  <si>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</si>
  <si>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</si>
  <si>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</si>
  <si>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</si>
  <si>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</si>
  <si>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</si>
  <si>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</si>
  <si>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</si>
  <si>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</si>
  <si>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</si>
  <si>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</si>
  <si>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</si>
  <si>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</si>
  <si>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</si>
  <si>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</si>
  <si>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</si>
  <si>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</si>
  <si>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</si>
  <si>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</si>
  <si>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</si>
  <si>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</si>
  <si>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</si>
  <si>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</si>
  <si>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</si>
  <si>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</si>
  <si>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</si>
  <si>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</si>
  <si>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</si>
  <si>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</si>
  <si>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</si>
  <si>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</si>
  <si>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</si>
  <si>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</si>
  <si>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</si>
  <si>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</si>
  <si>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</si>
  <si>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</si>
  <si>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</si>
  <si>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</si>
  <si>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</si>
  <si>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</si>
  <si>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</si>
  <si>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</si>
  <si>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</si>
  <si>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</si>
  <si>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</si>
  <si>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</si>
  <si>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</si>
  <si>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</si>
  <si>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</si>
  <si>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</si>
  <si>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</si>
  <si>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</si>
  <si>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</si>
  <si>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</si>
  <si>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</si>
  <si>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</si>
  <si>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</si>
  <si>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</si>
  <si>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</si>
  <si>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</si>
  <si>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</si>
  <si>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</si>
  <si>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</si>
  <si>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</si>
  <si>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</si>
  <si>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</si>
  <si>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</si>
  <si>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</si>
  <si>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</si>
  <si>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</si>
  <si>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</si>
  <si>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</si>
  <si>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</si>
  <si>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</si>
  <si>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</si>
  <si>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</si>
  <si>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</si>
  <si>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</si>
  <si>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</si>
  <si>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</si>
  <si>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</si>
  <si>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</si>
  <si>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</si>
  <si>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</si>
  <si>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</si>
  <si>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</si>
  <si>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</si>
  <si>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</si>
  <si>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</si>
  <si>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</si>
  <si>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</si>
  <si>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</si>
  <si>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</si>
  <si>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</si>
  <si>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</si>
  <si>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</si>
  <si>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</si>
  <si>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</si>
  <si>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</si>
  <si>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</si>
  <si>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</si>
  <si>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</si>
  <si>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</si>
  <si>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</si>
  <si>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</si>
  <si>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</si>
  <si>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</si>
  <si>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</si>
  <si>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</si>
  <si>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</si>
  <si>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</si>
  <si>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</si>
  <si>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</si>
  <si>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</si>
  <si>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</si>
  <si>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</si>
  <si>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</si>
  <si>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</si>
  <si>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</si>
  <si>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</si>
  <si>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</si>
  <si>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</si>
  <si>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</si>
  <si>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</si>
  <si>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</si>
  <si>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</si>
  <si>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</si>
  <si>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</si>
  <si>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</si>
  <si>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</si>
  <si>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</si>
  <si>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</si>
  <si>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</si>
  <si>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</si>
  <si>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</si>
  <si>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</si>
  <si>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</si>
  <si>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</si>
  <si>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</si>
  <si>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</si>
  <si>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</si>
  <si>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</si>
  <si>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</si>
  <si>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</si>
  <si>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</si>
  <si>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</si>
  <si>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</si>
  <si>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</si>
  <si>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</si>
  <si>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</si>
  <si>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</si>
  <si>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</si>
  <si>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</si>
  <si>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</si>
  <si>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</si>
  <si>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</si>
  <si>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</si>
  <si>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</si>
  <si>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</si>
  <si>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</si>
  <si>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</si>
  <si>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</si>
  <si>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</si>
  <si>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</si>
  <si>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</si>
  <si>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</si>
  <si>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</si>
  <si>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</si>
  <si>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</si>
  <si>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</si>
  <si>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</si>
  <si>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</si>
  <si>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</si>
  <si>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</si>
  <si>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</si>
  <si>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</si>
  <si>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</si>
  <si>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</si>
  <si>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</si>
  <si>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</si>
  <si>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</si>
  <si>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</si>
  <si>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</si>
  <si>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</si>
  <si>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</si>
  <si>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</si>
  <si>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</si>
  <si>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</si>
  <si>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</si>
  <si>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</si>
  <si>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</si>
  <si>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</si>
  <si>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</si>
  <si>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</si>
  <si>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</si>
  <si>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</si>
  <si>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</si>
  <si>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</si>
  <si>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</si>
  <si>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</si>
  <si>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</si>
  <si>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</si>
  <si>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</si>
  <si>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</si>
  <si>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</si>
  <si>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</si>
  <si>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</si>
  <si>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</si>
  <si>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</si>
  <si>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</si>
  <si>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</si>
  <si>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</si>
  <si>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</si>
  <si>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</si>
  <si>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</si>
  <si>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</si>
  <si>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</si>
  <si>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</si>
  <si>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</si>
  <si>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</si>
  <si>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</si>
  <si>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</si>
  <si>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</si>
  <si>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</si>
  <si>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</si>
  <si>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</si>
  <si>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</si>
  <si>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</si>
  <si>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</si>
  <si>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</si>
  <si>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</si>
  <si>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</si>
  <si>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</si>
  <si>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</si>
  <si>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</si>
  <si>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</si>
  <si>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</si>
  <si>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</si>
  <si>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</si>
  <si>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</si>
  <si>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</si>
  <si>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</si>
  <si>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</si>
  <si>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</si>
  <si>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</si>
  <si>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</si>
  <si>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</si>
  <si>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</si>
  <si>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</si>
  <si>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</si>
  <si>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</si>
  <si>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</si>
  <si>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</si>
  <si>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</si>
  <si>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</si>
  <si>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</si>
  <si>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</si>
  <si>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</si>
  <si>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</si>
  <si>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</si>
  <si>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</si>
  <si>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</si>
  <si>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</si>
  <si>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</si>
  <si>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</si>
  <si>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</si>
  <si>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</si>
  <si>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</si>
  <si>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</si>
  <si>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</si>
  <si>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</si>
  <si>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</si>
  <si>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</si>
  <si>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</si>
  <si>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</si>
  <si>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</si>
  <si>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</si>
  <si>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</si>
  <si>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</si>
  <si>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</si>
  <si>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</si>
  <si>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</si>
  <si>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</si>
  <si>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</si>
  <si>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</si>
  <si>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</si>
  <si>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</si>
  <si>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</si>
  <si>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</si>
  <si>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</si>
  <si>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</si>
  <si>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</si>
  <si>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</si>
  <si>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</si>
  <si>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</si>
  <si>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</si>
  <si>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</si>
  <si>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</si>
  <si>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</si>
  <si>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</si>
  <si>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</si>
  <si>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</si>
  <si>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</si>
  <si>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</si>
  <si>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</si>
  <si>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</si>
  <si>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</si>
  <si>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</si>
  <si>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</si>
  <si>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</si>
  <si>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</si>
  <si>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</si>
  <si>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</si>
  <si>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</si>
  <si>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</si>
  <si>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</si>
  <si>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</si>
  <si>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</si>
  <si>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</si>
  <si>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</si>
  <si>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</si>
  <si>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</si>
  <si>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</si>
  <si>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</si>
  <si>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</si>
  <si>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</si>
  <si>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</si>
  <si>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</si>
  <si>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</si>
  <si>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</si>
  <si>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</si>
  <si>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</si>
  <si>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</si>
  <si>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</si>
  <si>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</si>
  <si>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</si>
  <si>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</si>
  <si>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</si>
  <si>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</si>
  <si>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</si>
  <si>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</si>
  <si>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</si>
  <si>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</si>
  <si>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</si>
  <si>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</si>
  <si>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</si>
  <si>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</si>
  <si>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</si>
  <si>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</si>
  <si>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</si>
  <si>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</si>
  <si>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</si>
  <si>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</si>
  <si>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</si>
  <si>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</si>
  <si>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</si>
  <si>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</si>
  <si>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</si>
  <si>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</si>
  <si>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</si>
  <si>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</si>
  <si>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</si>
  <si>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</si>
  <si>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</si>
  <si>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</si>
  <si>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</si>
  <si>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</si>
  <si>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</si>
  <si>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</si>
  <si>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</si>
  <si>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</si>
  <si>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</si>
  <si>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</si>
  <si>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</si>
  <si>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</si>
  <si>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</si>
  <si>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</si>
  <si>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</si>
  <si>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</si>
  <si>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</si>
  <si>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</si>
  <si>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</si>
  <si>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</si>
  <si>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</si>
  <si>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</si>
  <si>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</si>
  <si>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</si>
  <si>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</si>
  <si>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</si>
  <si>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</si>
  <si>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</si>
  <si>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</si>
  <si>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</si>
  <si>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</si>
  <si>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</si>
  <si>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</si>
  <si>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</si>
  <si>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</si>
  <si>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</si>
  <si>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</si>
  <si>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</si>
  <si>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</si>
  <si>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</si>
  <si>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</si>
  <si>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</si>
  <si>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</si>
  <si>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</si>
  <si>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</si>
  <si>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</si>
  <si>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</si>
  <si>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</si>
  <si>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</si>
  <si>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</si>
  <si>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</si>
  <si>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</si>
  <si>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</si>
  <si>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</si>
  <si>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</si>
  <si>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</si>
  <si>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</si>
  <si>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</si>
  <si>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</si>
  <si>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</si>
  <si>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</si>
  <si>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</si>
  <si>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</si>
  <si>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</si>
  <si>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</si>
  <si>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</si>
  <si>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</si>
  <si>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</si>
  <si>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</si>
  <si>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</si>
  <si>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</si>
  <si>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</si>
  <si>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</si>
  <si>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</si>
  <si>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</si>
  <si>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</si>
  <si>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</si>
  <si>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</si>
  <si>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</si>
  <si>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</si>
  <si>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</si>
  <si>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</si>
  <si>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</si>
  <si>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</si>
  <si>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</si>
  <si>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</si>
  <si>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</si>
  <si>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</si>
  <si>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</si>
  <si>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</si>
  <si>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</si>
  <si>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</si>
  <si>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</si>
  <si>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</si>
  <si>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</si>
  <si>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</si>
  <si>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</si>
  <si>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</si>
  <si>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</si>
  <si>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</si>
  <si>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</si>
  <si>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</si>
  <si>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</si>
  <si>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</si>
  <si>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</si>
  <si>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</si>
  <si>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</si>
  <si>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</si>
  <si>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</si>
  <si>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</si>
  <si>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</si>
  <si>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</si>
  <si>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</si>
  <si>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</si>
  <si>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</si>
  <si>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</si>
  <si>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</si>
  <si>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</si>
  <si>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</si>
  <si>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</si>
  <si>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</si>
  <si>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</si>
  <si>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</si>
  <si>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</si>
  <si>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</si>
  <si>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</si>
  <si>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</si>
  <si>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</si>
  <si>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</si>
  <si>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</si>
  <si>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</si>
  <si>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</si>
  <si>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</si>
  <si>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</si>
  <si>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</si>
  <si>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</si>
  <si>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</si>
  <si>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</si>
  <si>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</si>
  <si>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</si>
  <si>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</si>
  <si>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</si>
  <si>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</si>
  <si>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</si>
  <si>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</si>
  <si>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</si>
  <si>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</si>
  <si>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</si>
  <si>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</si>
  <si>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</si>
  <si>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</si>
  <si>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</si>
  <si>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</si>
  <si>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</si>
  <si>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</si>
  <si>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</si>
  <si>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</si>
  <si>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</si>
  <si>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</si>
  <si>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</si>
  <si>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</si>
  <si>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</si>
  <si>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</si>
  <si>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</si>
  <si>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</si>
  <si>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</si>
  <si>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</si>
  <si>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</si>
  <si>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</si>
  <si>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</si>
  <si>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</si>
  <si>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</si>
  <si>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</si>
  <si>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</si>
  <si>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</si>
  <si>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</si>
  <si>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</si>
  <si>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</si>
  <si>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</si>
  <si>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</si>
  <si>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</si>
  <si>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</si>
  <si>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</si>
  <si>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</si>
  <si>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</si>
  <si>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</si>
  <si>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</si>
  <si>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</si>
  <si>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</si>
  <si>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</si>
  <si>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</si>
  <si>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</si>
  <si>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</si>
  <si>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</si>
  <si>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</si>
  <si>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</si>
  <si>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</si>
  <si>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</si>
  <si>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</si>
  <si>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</si>
  <si>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</si>
  <si>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</si>
  <si>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</si>
  <si>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</si>
  <si>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</si>
  <si>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</si>
  <si>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</si>
  <si>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</si>
  <si>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</si>
  <si>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</si>
  <si>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</si>
  <si>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</si>
  <si>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</si>
  <si>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</si>
  <si>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</si>
  <si>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</si>
  <si>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</si>
  <si>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</si>
  <si>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</si>
  <si>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</si>
  <si>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</si>
  <si>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</si>
  <si>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</si>
  <si>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</si>
  <si>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</si>
  <si>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</si>
  <si>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</si>
  <si>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</si>
  <si>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</si>
  <si>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</si>
  <si>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</si>
  <si>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</si>
  <si>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</si>
  <si>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</si>
  <si>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</si>
  <si>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</si>
  <si>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</si>
  <si>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</si>
  <si>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</si>
  <si>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</si>
  <si>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</si>
  <si>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</si>
  <si>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</si>
  <si>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</si>
  <si>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</si>
  <si>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</si>
  <si>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</si>
  <si>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</si>
  <si>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</si>
  <si>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</si>
  <si>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</si>
  <si>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</si>
  <si>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</si>
  <si>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</si>
  <si>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</si>
  <si>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</si>
  <si>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</si>
  <si>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</si>
  <si>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</si>
  <si>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</si>
  <si>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</si>
  <si>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</si>
  <si>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</si>
  <si>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</si>
  <si>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</si>
  <si>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</si>
  <si>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</si>
  <si>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</si>
  <si>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</si>
  <si>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</si>
  <si>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</si>
  <si>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</si>
  <si>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</si>
  <si>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</si>
  <si>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</si>
  <si>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</si>
  <si>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</si>
  <si>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</si>
  <si>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</si>
  <si>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</si>
  <si>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</si>
  <si>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</si>
  <si>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</si>
  <si>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</si>
  <si>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</si>
  <si>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</si>
  <si>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</si>
  <si>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</si>
  <si>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</si>
  <si>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</si>
  <si>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</si>
  <si>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</si>
  <si>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</si>
  <si>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</si>
  <si>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</si>
  <si>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</si>
  <si>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</si>
  <si>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</si>
  <si>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</si>
  <si>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</si>
  <si>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</si>
  <si>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</si>
  <si>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</si>
  <si>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</si>
  <si>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</si>
  <si>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</si>
  <si>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</si>
  <si>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</si>
  <si>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</si>
  <si>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</si>
  <si>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</si>
  <si>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</si>
  <si>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</si>
  <si>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</si>
  <si>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</si>
  <si>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</si>
  <si>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</si>
  <si>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</si>
  <si>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</si>
  <si>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</si>
  <si>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</si>
  <si>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</si>
  <si>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</si>
  <si>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</si>
  <si>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</si>
  <si>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</si>
  <si>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</si>
  <si>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</si>
  <si>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</si>
  <si>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</si>
  <si>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</si>
  <si>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</si>
  <si>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</si>
  <si>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</si>
  <si>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</si>
  <si>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</si>
  <si>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</si>
  <si>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</si>
  <si>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</si>
  <si>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</si>
  <si>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</si>
  <si>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</si>
  <si>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</si>
  <si>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</si>
  <si>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</si>
  <si>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</si>
  <si>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</si>
  <si>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</si>
  <si>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</si>
  <si>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</si>
  <si>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</si>
  <si>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</si>
  <si>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</si>
  <si>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</si>
  <si>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</si>
  <si>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</si>
  <si>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</si>
  <si>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</si>
  <si>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</si>
  <si>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</si>
  <si>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</si>
  <si>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</si>
  <si>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</si>
  <si>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</si>
  <si>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</si>
  <si>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</si>
  <si>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</si>
  <si>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</si>
  <si>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</si>
  <si>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</si>
  <si>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</si>
  <si>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</si>
  <si>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</si>
  <si>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</si>
  <si>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</si>
  <si>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</si>
  <si>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</si>
  <si>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</si>
  <si>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</si>
  <si>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</si>
  <si>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</si>
  <si>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</si>
  <si>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</si>
  <si>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</si>
  <si>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</si>
  <si>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</si>
  <si>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</si>
  <si>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</si>
  <si>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</si>
  <si>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</si>
  <si>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</si>
  <si>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</si>
  <si>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</si>
  <si>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</si>
  <si>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</si>
  <si>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</si>
  <si>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</si>
  <si>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</si>
  <si>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</si>
  <si>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</si>
  <si>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</si>
  <si>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</si>
  <si>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</si>
  <si>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</si>
  <si>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</si>
  <si>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</si>
  <si>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</si>
  <si>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</si>
  <si>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</si>
  <si>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</si>
  <si>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</si>
  <si>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</si>
  <si>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</si>
  <si>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</si>
  <si>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</si>
  <si>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</si>
  <si>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</si>
  <si>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</si>
  <si>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</si>
  <si>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</si>
  <si>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</si>
  <si>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</si>
  <si>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</si>
  <si>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</si>
  <si>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</si>
  <si>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</si>
  <si>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</si>
  <si>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</si>
  <si>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</si>
  <si>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</si>
  <si>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</si>
  <si>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</si>
  <si>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</si>
  <si>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</si>
  <si>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</si>
  <si>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</si>
  <si>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</si>
  <si>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</si>
  <si>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</si>
  <si>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</si>
  <si>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</si>
  <si>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</si>
  <si>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</si>
  <si>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</si>
  <si>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</si>
  <si>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</si>
  <si>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</si>
  <si>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</si>
  <si>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</si>
  <si>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</si>
  <si>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</si>
  <si>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</si>
  <si>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</si>
  <si>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</si>
  <si>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</si>
  <si>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</si>
  <si>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</si>
  <si>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</si>
  <si>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</si>
  <si>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</si>
  <si>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</si>
  <si>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</si>
  <si>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</si>
  <si>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</si>
  <si>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</si>
  <si>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</si>
  <si>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</si>
  <si>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</si>
  <si>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</si>
  <si>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</si>
  <si>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</si>
  <si>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</si>
  <si>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</si>
  <si>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</si>
  <si>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</si>
  <si>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</si>
  <si>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</si>
  <si>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</si>
  <si>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</si>
  <si>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</si>
  <si>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</si>
  <si>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</si>
  <si>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</si>
  <si>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</si>
  <si>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</si>
  <si>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</si>
  <si>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</si>
  <si>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</si>
  <si>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</si>
  <si>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</si>
  <si>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</si>
  <si>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</si>
  <si>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</si>
  <si>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</si>
  <si>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</si>
  <si>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</si>
  <si>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</si>
  <si>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</si>
  <si>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</si>
  <si>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</si>
  <si>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</si>
  <si>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</si>
  <si>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</si>
  <si>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</si>
  <si>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</si>
  <si>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</si>
  <si>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</si>
  <si>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</si>
  <si>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</si>
  <si>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</si>
  <si>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</si>
  <si>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</si>
  <si>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</si>
  <si>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</si>
  <si>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</si>
  <si>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</si>
  <si>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</si>
  <si>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</si>
  <si>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</si>
  <si>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</si>
  <si>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</si>
  <si>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</si>
  <si>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</si>
  <si>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</si>
  <si>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</si>
  <si>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</si>
  <si>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</si>
  <si>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</si>
  <si>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</si>
  <si>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</si>
  <si>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</si>
  <si>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</si>
  <si>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</si>
  <si>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</si>
  <si>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</si>
  <si>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</si>
  <si>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</si>
  <si>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</si>
  <si>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</si>
  <si>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</si>
  <si>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</si>
  <si>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</si>
  <si>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</si>
  <si>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</si>
  <si>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</si>
  <si>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</si>
  <si>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</si>
  <si>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</si>
  <si>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</si>
  <si>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</si>
  <si>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</si>
  <si>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</si>
  <si>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</si>
  <si>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</si>
  <si>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</si>
  <si>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</si>
  <si>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</si>
  <si>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</si>
  <si>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</si>
  <si>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</si>
  <si>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</si>
  <si>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</si>
  <si>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</si>
  <si>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</si>
  <si>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</si>
  <si>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</si>
  <si>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</si>
  <si>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</si>
  <si>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</si>
  <si>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</si>
  <si>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</si>
  <si>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</si>
  <si>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</si>
  <si>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</si>
  <si>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</si>
  <si>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</si>
  <si>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</si>
  <si>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</si>
  <si>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</si>
  <si>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</si>
  <si>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</si>
  <si>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</si>
  <si>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</si>
  <si>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</si>
  <si>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</si>
  <si>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</si>
  <si>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</si>
  <si>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</si>
  <si>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</si>
  <si>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</si>
  <si>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</si>
  <si>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</si>
  <si>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</si>
  <si>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</si>
  <si>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</si>
  <si>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</si>
  <si>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</si>
  <si>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</si>
  <si>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</si>
  <si>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</si>
  <si>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</si>
  <si>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</si>
  <si>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</si>
  <si>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</si>
  <si>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</si>
  <si>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</si>
  <si>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</si>
  <si>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</si>
  <si>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</si>
  <si>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</si>
  <si>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</si>
  <si>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</si>
  <si>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</si>
  <si>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</si>
  <si>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</si>
  <si>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</si>
  <si>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</si>
  <si>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</si>
  <si>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</si>
  <si>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</si>
  <si>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</si>
  <si>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</si>
  <si>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</si>
  <si>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</si>
  <si>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</si>
  <si>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</si>
  <si>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</si>
  <si>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</si>
  <si>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</si>
  <si>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</si>
  <si>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</si>
  <si>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</si>
  <si>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</si>
  <si>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</si>
  <si>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</si>
  <si>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</si>
  <si>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</si>
  <si>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</si>
  <si>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</si>
  <si>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</si>
  <si>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</si>
  <si>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</si>
  <si>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</si>
  <si>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</si>
  <si>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</si>
  <si>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</si>
  <si>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</si>
  <si>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</si>
  <si>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</si>
  <si>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</si>
  <si>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</si>
  <si>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</si>
  <si>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</si>
  <si>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</si>
  <si>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</si>
  <si>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</si>
  <si>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</si>
  <si>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</si>
  <si>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</si>
  <si>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</si>
  <si>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</si>
  <si>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</si>
  <si>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</si>
  <si>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</si>
  <si>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</si>
  <si>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</si>
  <si>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</si>
  <si>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</si>
  <si>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</si>
  <si>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</si>
  <si>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</si>
  <si>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</si>
  <si>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</si>
  <si>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</si>
  <si>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</si>
  <si>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</si>
  <si>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</si>
  <si>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</si>
  <si>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</si>
  <si>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</si>
  <si>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</si>
  <si>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</si>
  <si>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</si>
  <si>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</si>
  <si>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</si>
  <si>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</si>
  <si>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</si>
  <si>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</si>
  <si>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</si>
  <si>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</si>
  <si>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</si>
  <si>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</si>
  <si>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</si>
  <si>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</si>
  <si>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</si>
  <si>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</si>
  <si>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</si>
  <si>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</si>
  <si>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</si>
  <si>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</si>
  <si>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</si>
  <si>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</si>
  <si>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</si>
  <si>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</si>
  <si>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</si>
  <si>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</si>
  <si>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</si>
  <si>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</si>
  <si>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</si>
  <si>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</si>
  <si>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</si>
  <si>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</si>
  <si>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</si>
  <si>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</si>
  <si>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</si>
  <si>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</si>
  <si>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</si>
  <si>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</si>
  <si>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</si>
  <si>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</si>
  <si>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</si>
  <si>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</si>
  <si>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</si>
  <si>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</si>
  <si>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</si>
  <si>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</si>
  <si>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</si>
  <si>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</si>
  <si>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</si>
  <si>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</si>
  <si>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</si>
  <si>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</si>
  <si>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</si>
  <si>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</si>
  <si>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</si>
  <si>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</si>
  <si>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</si>
  <si>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</si>
  <si>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</si>
  <si>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</si>
  <si>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</si>
  <si>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</si>
  <si>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</si>
  <si>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</si>
  <si>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</si>
  <si>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</si>
  <si>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</si>
  <si>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</si>
  <si>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</si>
  <si>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</si>
  <si>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</si>
  <si>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</si>
  <si>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</si>
  <si>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</si>
  <si>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</si>
  <si>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</si>
  <si>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</si>
  <si>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</si>
  <si>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</si>
  <si>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</si>
  <si>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</si>
  <si>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</si>
  <si>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</si>
  <si>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</si>
  <si>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</si>
  <si>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</si>
  <si>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</si>
  <si>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</si>
  <si>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</si>
  <si>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</si>
  <si>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</si>
  <si>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</si>
  <si>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</si>
  <si>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</si>
  <si>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</si>
  <si>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</si>
  <si>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</si>
  <si>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</si>
  <si>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</si>
  <si>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</si>
  <si>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</si>
  <si>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</si>
  <si>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</si>
  <si>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</si>
  <si>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</si>
  <si>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</si>
  <si>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</si>
  <si>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</si>
  <si>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</si>
  <si>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</si>
  <si>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</si>
  <si>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</si>
  <si>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</si>
  <si>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</si>
  <si>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</si>
  <si>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</si>
  <si>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</si>
  <si>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</si>
  <si>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</si>
  <si>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</si>
  <si>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</si>
  <si>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</si>
  <si>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</si>
  <si>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</si>
  <si>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</si>
  <si>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</si>
  <si>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</si>
  <si>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</si>
  <si>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</si>
  <si>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</si>
  <si>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</si>
  <si>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</si>
  <si>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</si>
  <si>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</si>
  <si>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</si>
  <si>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</si>
  <si>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</si>
  <si>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</si>
  <si>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</si>
  <si>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</si>
  <si>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</si>
  <si>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</si>
  <si>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</si>
  <si>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</si>
  <si>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</si>
  <si>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</si>
  <si>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</si>
  <si>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</si>
  <si>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</si>
  <si>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</si>
  <si>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</si>
  <si>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</si>
  <si>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</si>
  <si>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</si>
  <si>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</si>
  <si>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</si>
  <si>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</si>
  <si>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</si>
  <si>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</si>
  <si>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</si>
  <si>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</si>
  <si>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</si>
  <si>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</si>
  <si>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</si>
  <si>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</si>
  <si>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</si>
  <si>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</si>
  <si>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</si>
  <si>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</si>
  <si>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</si>
  <si>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</si>
  <si>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</si>
  <si>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</si>
  <si>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</si>
  <si>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</si>
  <si>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</si>
  <si>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</si>
  <si>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</si>
  <si>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</si>
  <si>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</si>
  <si>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</si>
  <si>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</si>
  <si>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</si>
  <si>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</si>
  <si>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</si>
  <si>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</si>
  <si>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</si>
  <si>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</si>
  <si>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</si>
  <si>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</si>
  <si>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</si>
  <si>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</si>
  <si>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</si>
  <si>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</si>
  <si>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</si>
  <si>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</si>
  <si>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</si>
  <si>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</si>
  <si>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</si>
  <si>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</si>
  <si>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</si>
  <si>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</si>
  <si>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</si>
  <si>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</si>
  <si>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</si>
  <si>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</si>
  <si>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</si>
  <si>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</si>
  <si>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</si>
  <si>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</si>
  <si>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</si>
  <si>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</si>
  <si>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</si>
  <si>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</si>
  <si>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</si>
  <si>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</si>
  <si>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</si>
  <si>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</si>
  <si>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</si>
  <si>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</si>
  <si>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</si>
  <si>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</si>
  <si>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</si>
  <si>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</si>
  <si>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</si>
  <si>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</si>
  <si>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</si>
  <si>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</si>
  <si>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</si>
  <si>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</si>
  <si>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</si>
  <si>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</si>
  <si>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</si>
  <si>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</si>
  <si>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</si>
  <si>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</si>
  <si>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</si>
  <si>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</si>
  <si>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</si>
  <si>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</si>
  <si>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</si>
  <si>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</si>
  <si>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</si>
  <si>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</si>
  <si>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</si>
  <si>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</si>
  <si>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</si>
  <si>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</si>
  <si>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</si>
  <si>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</si>
  <si>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</si>
  <si>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</si>
  <si>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</si>
  <si>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</si>
  <si>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</si>
  <si>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</si>
  <si>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</si>
  <si>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</si>
  <si>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</si>
  <si>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</si>
  <si>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</si>
  <si>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</si>
  <si>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</si>
  <si>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</si>
  <si>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</si>
  <si>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</si>
  <si>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</si>
  <si>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</si>
  <si>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</si>
  <si>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</si>
  <si>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</si>
  <si>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</si>
  <si>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</si>
  <si>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</si>
  <si>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</si>
  <si>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</si>
  <si>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</si>
  <si>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</si>
  <si>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</si>
  <si>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</si>
  <si>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</si>
  <si>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</si>
  <si>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</si>
  <si>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</si>
  <si>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</si>
  <si>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</si>
  <si>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</si>
  <si>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</si>
  <si>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</si>
  <si>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</si>
  <si>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</si>
  <si>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</si>
  <si>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</si>
  <si>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</si>
  <si>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</si>
  <si>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</si>
  <si>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</si>
  <si>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</si>
  <si>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</si>
  <si>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</si>
  <si>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</si>
  <si>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</si>
  <si>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</si>
  <si>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</si>
  <si>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</si>
  <si>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</si>
  <si>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</si>
  <si>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</si>
  <si>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</si>
  <si>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</si>
  <si>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</si>
  <si>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</si>
  <si>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</si>
  <si>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</si>
  <si>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</si>
  <si>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</si>
  <si>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</si>
  <si>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</si>
  <si>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</si>
  <si>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</si>
  <si>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</si>
  <si>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</si>
  <si>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</si>
  <si>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</si>
  <si>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</si>
  <si>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</si>
  <si>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</si>
  <si>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</si>
  <si>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</si>
  <si>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</si>
  <si>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</si>
  <si>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</si>
  <si>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</si>
  <si>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</si>
  <si>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</si>
  <si>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</si>
  <si>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</si>
  <si>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</si>
  <si>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</si>
  <si>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</si>
  <si>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</si>
  <si>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</si>
  <si>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</si>
  <si>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</si>
  <si>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</si>
  <si>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</si>
  <si>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</si>
  <si>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</si>
  <si>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</si>
  <si>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</si>
  <si>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</si>
  <si>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</si>
  <si>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</si>
  <si>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</si>
  <si>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</si>
  <si>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</si>
  <si>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</si>
  <si>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</si>
  <si>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</si>
  <si>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</si>
  <si>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</si>
  <si>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</si>
  <si>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</si>
  <si>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</si>
  <si>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</si>
  <si>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</si>
  <si>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</si>
  <si>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</si>
  <si>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</si>
  <si>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</si>
  <si>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</si>
  <si>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</si>
  <si>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</si>
  <si>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</si>
  <si>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</si>
  <si>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</si>
  <si>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</si>
  <si>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</si>
  <si>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</si>
  <si>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</si>
  <si>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</si>
  <si>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</si>
  <si>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</si>
  <si>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</si>
  <si>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</si>
  <si>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</si>
  <si>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</si>
  <si>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</si>
  <si>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</si>
  <si>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</si>
  <si>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</si>
  <si>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</si>
  <si>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</si>
  <si>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</si>
  <si>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</si>
  <si>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</si>
  <si>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</si>
  <si>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</si>
  <si>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</si>
  <si>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</si>
  <si>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</si>
  <si>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</si>
  <si>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</si>
  <si>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</si>
  <si>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</si>
  <si>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</si>
  <si>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</si>
  <si>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</si>
  <si>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</si>
  <si>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</si>
  <si>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</si>
  <si>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</si>
  <si>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</si>
  <si>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</si>
  <si>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</si>
  <si>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</si>
  <si>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</si>
  <si>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</si>
  <si>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</si>
  <si>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</si>
  <si>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</si>
  <si>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</si>
  <si>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</si>
  <si>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</si>
  <si>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</si>
  <si>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</si>
  <si>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</si>
  <si>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</si>
  <si>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</si>
  <si>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</si>
  <si>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</si>
  <si>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</si>
  <si>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</si>
  <si>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</si>
  <si>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</si>
  <si>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</si>
  <si>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</si>
  <si>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</si>
  <si>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</si>
  <si>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</si>
  <si>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</si>
  <si>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</si>
  <si>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</si>
  <si>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</si>
  <si>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</si>
  <si>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</si>
  <si>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</si>
  <si>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</si>
  <si>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</si>
  <si>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</si>
  <si>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</si>
  <si>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</si>
  <si>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</si>
  <si>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</si>
  <si>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</si>
  <si>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</si>
  <si>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</si>
  <si>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</si>
  <si>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</si>
  <si>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</si>
  <si>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</si>
  <si>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</si>
  <si>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</si>
  <si>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</si>
  <si>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</si>
  <si>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</si>
  <si>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</si>
  <si>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</si>
  <si>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</si>
  <si>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</si>
  <si>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</si>
  <si>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</si>
  <si>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</si>
  <si>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</si>
  <si>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</si>
  <si>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</si>
  <si>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</si>
  <si>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</si>
  <si>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</si>
  <si>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</si>
  <si>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</si>
  <si>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</si>
  <si>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</si>
  <si>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</si>
  <si>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</si>
  <si>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</si>
  <si>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</si>
  <si>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</si>
  <si>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</si>
  <si>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</si>
  <si>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</si>
  <si>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</si>
  <si>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</si>
  <si>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</si>
  <si>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</si>
  <si>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</si>
  <si>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</si>
  <si>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</si>
  <si>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</si>
  <si>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</si>
  <si>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</si>
  <si>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</si>
  <si>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</si>
  <si>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</si>
  <si>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</si>
  <si>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</si>
  <si>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</si>
  <si>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</si>
  <si>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</si>
  <si>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</si>
  <si>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</si>
  <si>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</si>
  <si>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</si>
  <si>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</si>
  <si>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</si>
  <si>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</si>
  <si>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</si>
  <si>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</si>
  <si>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</si>
  <si>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</si>
  <si>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</si>
  <si>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</si>
  <si>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</si>
  <si>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</si>
  <si>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</si>
  <si>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</si>
  <si>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</si>
  <si>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</si>
  <si>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</si>
  <si>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</si>
  <si>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</si>
  <si>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</si>
  <si>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</si>
  <si>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</si>
  <si>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</si>
  <si>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</si>
  <si>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</si>
  <si>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</si>
  <si>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</si>
  <si>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</si>
  <si>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</si>
  <si>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</si>
  <si>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</si>
  <si>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</si>
  <si>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</si>
  <si>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</si>
  <si>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</si>
  <si>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</si>
  <si>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</si>
  <si>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</si>
  <si>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</si>
  <si>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</si>
  <si>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</si>
  <si>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</si>
  <si>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</si>
  <si>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</si>
  <si>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</si>
  <si>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</si>
  <si>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</si>
  <si>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</si>
  <si>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</si>
  <si>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</si>
  <si>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</si>
  <si>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</si>
  <si>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</si>
  <si>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</si>
  <si>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</si>
  <si>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</si>
  <si>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</si>
  <si>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</si>
  <si>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</si>
  <si>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</si>
  <si>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</si>
  <si>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</si>
  <si>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</si>
  <si>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</si>
  <si>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</si>
  <si>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</si>
  <si>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</si>
  <si>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</si>
  <si>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</si>
  <si>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</si>
  <si>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</si>
  <si>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</si>
  <si>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</si>
  <si>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</si>
  <si>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</si>
  <si>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</si>
  <si>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</si>
  <si>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</si>
  <si>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</si>
  <si>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</si>
  <si>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</si>
  <si>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</si>
  <si>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</si>
  <si>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</si>
  <si>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</si>
  <si>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</si>
  <si>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</si>
  <si>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</si>
  <si>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</si>
  <si>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</si>
  <si>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</si>
  <si>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</si>
  <si>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</si>
  <si>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</si>
  <si>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</si>
  <si>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</si>
  <si>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</si>
  <si>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</si>
  <si>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</si>
  <si>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</si>
  <si>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</si>
  <si>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</si>
  <si>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</si>
  <si>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</si>
  <si>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</si>
  <si>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</si>
  <si>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</si>
  <si>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</si>
  <si>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</si>
  <si>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</si>
  <si>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</si>
  <si>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</si>
  <si>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</si>
  <si>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</si>
  <si>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</si>
  <si>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</si>
  <si>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</si>
  <si>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</si>
  <si>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</si>
  <si>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</si>
  <si>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</si>
  <si>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</si>
  <si>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</si>
  <si>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</si>
  <si>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</si>
  <si>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</si>
  <si>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</si>
  <si>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</si>
  <si>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</si>
  <si>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</si>
  <si>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</si>
  <si>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</si>
  <si>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</si>
  <si>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</si>
  <si>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</si>
  <si>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</si>
  <si>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</si>
  <si>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</si>
  <si>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</si>
  <si>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</si>
  <si>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</si>
  <si>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</si>
  <si>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</si>
  <si>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</si>
  <si>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</si>
  <si>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</si>
  <si>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</si>
  <si>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</si>
  <si>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</si>
  <si>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</si>
  <si>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</si>
  <si>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</si>
  <si>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</si>
  <si>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</si>
  <si>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</si>
  <si>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</si>
  <si>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</si>
  <si>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</si>
  <si>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</si>
  <si>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</si>
  <si>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</si>
  <si>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</si>
  <si>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</si>
  <si>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</si>
  <si>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</si>
  <si>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</si>
  <si>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</si>
  <si>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</si>
  <si>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</si>
  <si>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</si>
  <si>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</si>
  <si>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</si>
  <si>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</si>
  <si>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</si>
  <si>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</si>
  <si>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</si>
  <si>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</si>
  <si>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</si>
  <si>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</si>
  <si>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</si>
  <si>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</si>
  <si>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</si>
  <si>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</si>
  <si>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</si>
  <si>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</si>
  <si>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</si>
  <si>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</si>
  <si>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</si>
  <si>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</si>
  <si>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</si>
  <si>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</si>
  <si>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</si>
  <si>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</si>
  <si>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</si>
  <si>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</si>
  <si>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</si>
  <si>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</si>
  <si>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</si>
  <si>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</si>
  <si>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</si>
  <si>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</si>
  <si>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</si>
  <si>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</si>
  <si>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</si>
  <si>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</si>
  <si>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</si>
  <si>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</si>
  <si>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</si>
  <si>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</si>
  <si>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</si>
  <si>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</si>
  <si>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</si>
  <si>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</si>
  <si>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</si>
  <si>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</si>
  <si>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</si>
  <si>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</si>
  <si>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</si>
  <si>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</si>
  <si>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</si>
  <si>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</si>
  <si>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</si>
  <si>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</si>
  <si>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</si>
  <si>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</si>
  <si>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</si>
  <si>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</si>
  <si>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</si>
  <si>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</si>
  <si>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</si>
  <si>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</si>
  <si>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</si>
  <si>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</si>
  <si>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</si>
  <si>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</si>
  <si>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</si>
  <si>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</si>
  <si>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</si>
  <si>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</si>
  <si>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</si>
  <si>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</si>
  <si>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</si>
  <si>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</si>
  <si>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</si>
  <si>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</si>
  <si>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</si>
  <si>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</si>
  <si>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</si>
  <si>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</si>
  <si>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</si>
  <si>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</si>
  <si>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</si>
  <si>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</si>
  <si>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</si>
  <si>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</si>
  <si>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</si>
  <si>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</si>
  <si>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</si>
  <si>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</si>
  <si>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</si>
  <si>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</si>
  <si>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</si>
  <si>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</si>
  <si>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</si>
  <si>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</si>
  <si>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</si>
  <si>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</si>
  <si>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</si>
  <si>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</si>
  <si>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</si>
  <si>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</si>
  <si>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</si>
  <si>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</si>
  <si>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</si>
  <si>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</si>
  <si>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</si>
  <si>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</si>
  <si>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</si>
  <si>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</si>
  <si>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</si>
  <si>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</si>
  <si>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</si>
  <si>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</si>
  <si>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</si>
  <si>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</si>
  <si>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</si>
  <si>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</si>
  <si>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</si>
  <si>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</si>
  <si>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</si>
  <si>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</si>
  <si>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</si>
  <si>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</si>
  <si>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</si>
  <si>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</si>
  <si>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</si>
  <si>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</si>
  <si>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</si>
  <si>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</si>
  <si>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</si>
  <si>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</si>
  <si>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</si>
  <si>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</si>
  <si>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</si>
  <si>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</si>
  <si>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</si>
  <si>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</si>
  <si>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</si>
  <si>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</si>
  <si>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</si>
  <si>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</si>
  <si>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</si>
  <si>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</si>
  <si>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</si>
  <si>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</si>
  <si>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</si>
  <si>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</si>
  <si>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</si>
  <si>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</si>
  <si>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</si>
  <si>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</si>
  <si>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</si>
  <si>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</si>
  <si>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</si>
  <si>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</si>
  <si>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</si>
  <si>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</si>
  <si>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</si>
  <si>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</si>
  <si>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</si>
  <si>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</si>
  <si>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</si>
  <si>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</si>
  <si>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</si>
  <si>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</si>
  <si>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</si>
  <si>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</si>
  <si>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</si>
  <si>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</si>
  <si>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</si>
  <si>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</si>
  <si>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</si>
  <si>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</si>
  <si>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</si>
  <si>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</si>
  <si>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</si>
  <si>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</si>
  <si>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</si>
  <si>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</si>
  <si>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</si>
  <si>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</si>
  <si>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</si>
  <si>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</si>
  <si>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</si>
  <si>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</si>
  <si>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</si>
  <si>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</si>
  <si>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</si>
  <si>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</si>
  <si>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</si>
  <si>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</si>
  <si>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</si>
  <si>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</si>
  <si>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</si>
  <si>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</si>
  <si>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</si>
  <si>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</si>
  <si>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</si>
  <si>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</si>
  <si>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</si>
  <si>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</si>
  <si>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</si>
  <si>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</si>
  <si>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</si>
  <si>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</si>
  <si>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</si>
  <si>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</si>
  <si>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</si>
  <si>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</si>
  <si>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</si>
  <si>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</si>
  <si>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</si>
  <si>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</si>
  <si>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</si>
  <si>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</si>
  <si>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</si>
  <si>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</si>
  <si>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</si>
  <si>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</si>
  <si>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</si>
  <si>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</si>
  <si>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</si>
  <si>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</si>
  <si>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</si>
  <si>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</si>
  <si>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</si>
  <si>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</si>
  <si>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</si>
  <si>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</si>
  <si>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</si>
  <si>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</si>
  <si>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</si>
  <si>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</si>
  <si>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</si>
  <si>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</si>
  <si>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</si>
  <si>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</si>
  <si>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</si>
  <si>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</si>
  <si>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</si>
  <si>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</si>
  <si>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</si>
  <si>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</si>
  <si>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</si>
  <si>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</si>
  <si>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</si>
  <si>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</si>
  <si>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</si>
  <si>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</si>
  <si>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</si>
  <si>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</si>
  <si>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</si>
  <si>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</si>
  <si>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</si>
  <si>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</si>
  <si>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</si>
  <si>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</si>
  <si>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</si>
  <si>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</si>
  <si>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</si>
  <si>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</si>
  <si>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</si>
  <si>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</si>
  <si>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</si>
  <si>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</si>
  <si>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</si>
  <si>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</si>
  <si>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</si>
  <si>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</si>
  <si>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</si>
  <si>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</si>
  <si>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</si>
  <si>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</si>
  <si>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</si>
  <si>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</si>
  <si>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</si>
  <si>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</si>
  <si>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</si>
  <si>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</si>
  <si>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</si>
  <si>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</si>
  <si>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</si>
  <si>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</si>
  <si>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</si>
  <si>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</si>
  <si>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</si>
  <si>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</si>
  <si>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</si>
  <si>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</si>
  <si>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</si>
  <si>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</si>
  <si>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</si>
  <si>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</si>
  <si>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</si>
  <si>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</si>
  <si>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</si>
  <si>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</si>
  <si>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</si>
  <si>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</si>
  <si>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</si>
  <si>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</si>
  <si>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</si>
  <si>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</si>
  <si>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</si>
  <si>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</si>
  <si>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</si>
  <si>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</si>
  <si>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</si>
  <si>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</si>
  <si>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</si>
  <si>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</si>
  <si>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</si>
  <si>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</si>
  <si>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</si>
  <si>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</si>
  <si>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</si>
  <si>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</si>
  <si>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</si>
  <si>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</si>
  <si>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</si>
  <si>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</si>
  <si>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</si>
  <si>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</si>
  <si>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</si>
  <si>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</si>
  <si>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</si>
  <si>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</si>
  <si>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</si>
  <si>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</si>
  <si>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</si>
  <si>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</si>
  <si>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</si>
  <si>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</si>
  <si>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</si>
  <si>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</si>
  <si>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</si>
  <si>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</si>
  <si>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</si>
  <si>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</si>
  <si>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</si>
  <si>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</si>
  <si>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</si>
  <si>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</si>
  <si>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</si>
  <si>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</si>
  <si>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</si>
  <si>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</si>
  <si>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</si>
  <si>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</si>
  <si>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</si>
  <si>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</si>
  <si>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</si>
  <si>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</si>
  <si>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</si>
  <si>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</si>
  <si>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</si>
  <si>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</si>
  <si>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</si>
  <si>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</si>
  <si>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</si>
  <si>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</si>
  <si>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</si>
  <si>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</si>
  <si>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</si>
  <si>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</si>
  <si>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</si>
  <si>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</si>
  <si>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</si>
  <si>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</si>
  <si>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</si>
  <si>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</si>
  <si>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</si>
  <si>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</si>
  <si>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</si>
  <si>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</si>
  <si>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</si>
  <si>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</si>
  <si>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</si>
  <si>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</si>
  <si>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</si>
  <si>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</si>
  <si>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</si>
  <si>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</si>
  <si>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</si>
  <si>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</si>
  <si>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</si>
  <si>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</si>
  <si>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</si>
  <si>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</si>
  <si>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</si>
  <si>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</si>
  <si>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</si>
  <si>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</si>
  <si>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</si>
  <si>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</si>
  <si>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</si>
  <si>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</si>
  <si>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</si>
  <si>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</si>
  <si>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</si>
  <si>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</si>
  <si>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</si>
  <si>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</si>
  <si>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</si>
  <si>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</si>
  <si>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</si>
  <si>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</si>
  <si>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</si>
  <si>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</si>
  <si>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</si>
  <si>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</si>
  <si>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</si>
  <si>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</si>
  <si>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</si>
  <si>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</si>
  <si>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</si>
  <si>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</si>
  <si>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</si>
  <si>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</si>
  <si>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</si>
  <si>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</si>
  <si>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</si>
  <si>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</si>
  <si>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</si>
  <si>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</si>
  <si>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</si>
  <si>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</si>
  <si>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</si>
  <si>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</si>
  <si>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</si>
  <si>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</si>
  <si>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</si>
  <si>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</si>
  <si>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</si>
  <si>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</si>
  <si>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</si>
  <si>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</si>
  <si>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</si>
  <si>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</si>
  <si>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</si>
  <si>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</si>
  <si>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</si>
  <si>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</si>
  <si>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</si>
  <si>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</si>
  <si>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</si>
  <si>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</si>
  <si>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</si>
  <si>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</si>
  <si>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</si>
  <si>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</si>
  <si>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</si>
  <si>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</si>
  <si>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</si>
  <si>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</si>
  <si>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</si>
  <si>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</si>
  <si>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</si>
  <si>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</si>
  <si>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</si>
  <si>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</si>
  <si>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</si>
  <si>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</si>
  <si>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</si>
  <si>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</si>
  <si>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</si>
  <si>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</si>
  <si>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</si>
  <si>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</si>
  <si>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</si>
  <si>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</si>
  <si>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</si>
  <si>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</si>
  <si>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</si>
  <si>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</si>
  <si>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</si>
  <si>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</si>
  <si>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</si>
  <si>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</si>
  <si>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</si>
  <si>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</si>
  <si>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</si>
  <si>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</si>
  <si>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</si>
  <si>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</si>
  <si>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</si>
  <si>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</si>
  <si>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</si>
  <si>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</si>
  <si>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</si>
  <si>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</si>
  <si>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</si>
  <si>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</si>
  <si>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</si>
  <si>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</si>
  <si>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</si>
  <si>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</si>
  <si>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</si>
  <si>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</si>
  <si>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</si>
  <si>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</si>
  <si>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</si>
  <si>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</si>
  <si>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</si>
  <si>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</si>
  <si>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</si>
  <si>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</si>
  <si>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</si>
  <si>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</si>
  <si>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</si>
  <si>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</si>
  <si>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</si>
  <si>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</si>
  <si>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</si>
  <si>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</si>
  <si>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</si>
  <si>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</si>
  <si>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</si>
  <si>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</si>
  <si>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</si>
  <si>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</si>
  <si>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</si>
  <si>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</si>
  <si>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</si>
  <si>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</si>
  <si>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</si>
  <si>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</si>
  <si>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</si>
  <si>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</si>
  <si>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</si>
  <si>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</si>
  <si>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</si>
  <si>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</si>
  <si>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</si>
  <si>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</si>
  <si>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</si>
  <si>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</si>
  <si>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</si>
  <si>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</si>
  <si>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</si>
  <si>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</si>
  <si>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</si>
  <si>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</si>
  <si>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</si>
  <si>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</si>
  <si>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</si>
  <si>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</si>
  <si>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</si>
  <si>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</si>
  <si>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</si>
  <si>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</si>
  <si>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</si>
  <si>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</si>
  <si>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</si>
  <si>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</si>
  <si>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</si>
  <si>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</si>
  <si>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</si>
  <si>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</si>
  <si>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</si>
  <si>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</si>
  <si>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</si>
  <si>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</si>
  <si>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</si>
  <si>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</si>
  <si>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</si>
  <si>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</si>
  <si>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</si>
  <si>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</si>
  <si>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</si>
  <si>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</si>
  <si>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</si>
  <si>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</si>
  <si>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</si>
  <si>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</si>
  <si>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</si>
  <si>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</si>
  <si>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</si>
  <si>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</si>
  <si>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</si>
  <si>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</si>
  <si>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</si>
  <si>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</si>
  <si>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</si>
  <si>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</si>
  <si>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</si>
  <si>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</si>
  <si>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</si>
  <si>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</si>
  <si>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</si>
  <si>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</si>
  <si>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</si>
  <si>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</si>
  <si>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</si>
  <si>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</si>
  <si>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</si>
  <si>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</si>
  <si>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</si>
  <si>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</si>
  <si>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</si>
  <si>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</si>
  <si>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</si>
  <si>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</si>
  <si>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</si>
  <si>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</si>
  <si>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</si>
  <si>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</si>
  <si>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</si>
  <si>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</si>
  <si>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</si>
  <si>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</si>
  <si>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</si>
  <si>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</si>
  <si>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</si>
  <si>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</si>
  <si>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</si>
  <si>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</si>
  <si>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</si>
  <si>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</si>
  <si>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</si>
  <si>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</si>
  <si>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</si>
  <si>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</si>
  <si>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</si>
  <si>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</si>
  <si>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</si>
  <si>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</si>
  <si>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</si>
  <si>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</si>
  <si>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</si>
  <si>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</si>
  <si>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</si>
  <si>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</si>
  <si>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</si>
  <si>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</si>
  <si>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</si>
  <si>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</si>
  <si>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</si>
  <si>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</si>
  <si>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</si>
  <si>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</si>
  <si>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</si>
  <si>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</si>
  <si>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</si>
  <si>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</si>
  <si>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</si>
  <si>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</si>
  <si>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</si>
  <si>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</si>
  <si>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</si>
  <si>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</si>
  <si>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</si>
  <si>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</si>
  <si>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</si>
  <si>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</si>
  <si>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</si>
  <si>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</si>
  <si>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</si>
  <si>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</si>
  <si>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</si>
  <si>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</si>
  <si>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</si>
  <si>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</si>
  <si>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</si>
  <si>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</si>
  <si>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</si>
  <si>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</si>
  <si>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</si>
  <si>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</si>
  <si>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</si>
  <si>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</si>
  <si>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</si>
  <si>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</si>
  <si>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</si>
  <si>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</si>
  <si>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</si>
  <si>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</si>
  <si>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</si>
  <si>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</si>
  <si>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</si>
  <si>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</si>
  <si>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</si>
  <si>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</si>
  <si>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</si>
  <si>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</si>
  <si>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</si>
  <si>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</si>
  <si>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</si>
  <si>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</si>
  <si>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</si>
  <si>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</si>
  <si>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</si>
  <si>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</si>
  <si>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</si>
  <si>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</si>
  <si>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</si>
  <si>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</si>
  <si>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</si>
  <si>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</si>
  <si>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</si>
  <si>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</si>
  <si>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</si>
  <si>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</si>
  <si>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</si>
  <si>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</si>
  <si>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</si>
  <si>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</si>
  <si>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</si>
  <si>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</si>
  <si>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</si>
  <si>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</si>
  <si>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</si>
  <si>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</si>
  <si>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</si>
  <si>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</si>
  <si>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</si>
  <si>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</si>
  <si>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</si>
  <si>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</si>
  <si>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</si>
  <si>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</si>
  <si>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</si>
  <si>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</si>
  <si>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</si>
  <si>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</si>
  <si>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</si>
  <si>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</si>
  <si>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</si>
  <si>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</si>
  <si>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</si>
  <si>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</si>
  <si>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</si>
  <si>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</si>
  <si>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</si>
  <si>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</si>
  <si>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</si>
  <si>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</si>
  <si>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</si>
  <si>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</si>
  <si>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</si>
  <si>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</si>
  <si>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</si>
  <si>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</si>
  <si>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</si>
  <si>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</si>
  <si>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</si>
  <si>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</si>
  <si>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</si>
  <si>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</si>
  <si>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</si>
  <si>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</si>
  <si>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</si>
  <si>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</si>
  <si>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</si>
  <si>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</si>
  <si>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</si>
  <si>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</si>
  <si>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</si>
  <si>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</si>
  <si>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</si>
  <si>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</si>
  <si>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</si>
  <si>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</si>
  <si>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</si>
  <si>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</si>
  <si>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</si>
  <si>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</si>
  <si>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</si>
  <si>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</si>
  <si>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</si>
  <si>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</si>
  <si>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</si>
  <si>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</si>
  <si>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</si>
  <si>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</si>
  <si>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</si>
  <si>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</si>
  <si>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</si>
  <si>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</si>
  <si>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</si>
  <si>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</si>
  <si>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</si>
  <si>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</si>
  <si>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</si>
  <si>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</si>
  <si>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</si>
  <si>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</si>
  <si>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</si>
  <si>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</si>
  <si>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</si>
  <si>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</si>
  <si>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</si>
  <si>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</si>
  <si>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</si>
  <si>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</si>
  <si>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</si>
  <si>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</si>
  <si>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</si>
  <si>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</si>
  <si>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</si>
  <si>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</si>
  <si>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</si>
  <si>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</si>
  <si>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</si>
  <si>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</si>
  <si>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</si>
  <si>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</si>
  <si>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</si>
  <si>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</si>
  <si>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</si>
  <si>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</si>
  <si>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</si>
  <si>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</si>
  <si>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</si>
  <si>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</si>
  <si>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</si>
  <si>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</si>
  <si>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</si>
  <si>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</si>
  <si>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</si>
  <si>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</si>
  <si>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</si>
  <si>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</si>
  <si>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</si>
  <si>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</si>
  <si>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</si>
  <si>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</si>
  <si>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</si>
  <si>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</si>
  <si>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</si>
  <si>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</si>
  <si>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</si>
  <si>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</si>
  <si>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</si>
  <si>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</si>
  <si>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</si>
  <si>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</si>
  <si>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</si>
  <si>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</si>
  <si>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</si>
  <si>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</si>
  <si>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</si>
  <si>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</si>
  <si>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</si>
  <si>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</si>
  <si>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</si>
  <si>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</si>
  <si>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</si>
  <si>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</si>
  <si>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</si>
  <si>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</si>
  <si>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</si>
  <si>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</si>
  <si>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</si>
  <si>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</si>
  <si>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</si>
  <si>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</si>
  <si>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</si>
  <si>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</si>
  <si>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</si>
  <si>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</si>
  <si>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</si>
  <si>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</si>
  <si>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</si>
  <si>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</si>
  <si>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</si>
  <si>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</si>
  <si>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</si>
  <si>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</si>
  <si>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</si>
  <si>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</si>
  <si>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</si>
  <si>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</si>
  <si>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</si>
  <si>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</si>
  <si>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</si>
  <si>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</si>
  <si>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</si>
  <si>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</si>
  <si>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</si>
  <si>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</si>
  <si>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</si>
  <si>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</si>
  <si>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</si>
  <si>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</si>
  <si>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</si>
  <si>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</si>
  <si>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</si>
  <si>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</si>
  <si>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</si>
  <si>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</si>
  <si>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</si>
  <si>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</si>
  <si>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</si>
  <si>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</si>
  <si>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</si>
  <si>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</si>
  <si>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</si>
  <si>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</si>
  <si>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</si>
  <si>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</si>
  <si>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</si>
  <si>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</si>
  <si>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</si>
  <si>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</si>
  <si>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</si>
  <si>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</si>
  <si>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</si>
  <si>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</si>
  <si>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</si>
  <si>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</si>
  <si>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</si>
  <si>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</si>
  <si>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</si>
  <si>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</si>
  <si>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</si>
  <si>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</si>
  <si>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</si>
  <si>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</si>
  <si>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</si>
  <si>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</si>
  <si>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</si>
  <si>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</si>
  <si>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</si>
  <si>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</si>
  <si>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</si>
  <si>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</si>
  <si>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</si>
  <si>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</si>
  <si>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</si>
  <si>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</si>
  <si>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</si>
  <si>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</si>
  <si>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</si>
  <si>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</si>
  <si>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</si>
  <si>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</si>
  <si>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</si>
  <si>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</si>
  <si>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</si>
  <si>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</si>
  <si>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</si>
  <si>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</si>
  <si>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</si>
  <si>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</si>
  <si>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</si>
  <si>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</si>
  <si>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</si>
  <si>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</si>
  <si>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</si>
  <si>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</si>
  <si>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</si>
  <si>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</si>
  <si>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</si>
  <si>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</si>
  <si>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</si>
  <si>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</si>
  <si>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</si>
  <si>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</si>
  <si>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</si>
  <si>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</si>
  <si>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</si>
  <si>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</si>
  <si>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</si>
  <si>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</si>
  <si>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</si>
  <si>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</si>
  <si>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</si>
  <si>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</si>
  <si>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</si>
  <si>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</si>
  <si>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</si>
  <si>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</si>
  <si>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</si>
  <si>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</si>
  <si>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</si>
  <si>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</si>
  <si>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</si>
  <si>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</si>
  <si>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</si>
  <si>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</si>
  <si>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</si>
  <si>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</si>
  <si>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</si>
  <si>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</si>
  <si>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</si>
  <si>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</si>
  <si>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</si>
  <si>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</si>
  <si>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</si>
  <si>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</si>
  <si>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</si>
  <si>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</si>
  <si>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</si>
  <si>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</si>
  <si>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</si>
  <si>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</si>
  <si>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</si>
  <si>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</si>
  <si>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</si>
  <si>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</si>
  <si>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</si>
  <si>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</si>
  <si>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</si>
  <si>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</si>
  <si>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</si>
  <si>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</si>
  <si>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</si>
  <si>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</si>
  <si>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</si>
  <si>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</si>
  <si>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</si>
  <si>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</si>
  <si>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</si>
  <si>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</si>
  <si>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</si>
  <si>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</si>
  <si>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</si>
  <si>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</si>
  <si>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</si>
  <si>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</si>
  <si>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</si>
  <si>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</si>
  <si>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</si>
  <si>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</si>
  <si>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</si>
  <si>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</si>
  <si>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</si>
  <si>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</si>
  <si>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</si>
  <si>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</si>
  <si>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</si>
  <si>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</si>
  <si>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</si>
  <si>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</si>
  <si>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</si>
  <si>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</si>
  <si>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</si>
  <si>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</si>
  <si>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</si>
  <si>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</si>
  <si>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</si>
  <si>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</si>
  <si>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</si>
  <si>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</si>
  <si>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</si>
  <si>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</si>
  <si>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</si>
  <si>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</si>
  <si>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</si>
  <si>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</si>
  <si>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</si>
  <si>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</si>
  <si>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</si>
  <si>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</si>
  <si>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</si>
  <si>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</si>
  <si>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</si>
  <si>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</si>
  <si>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</si>
  <si>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</si>
  <si>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</si>
  <si>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</si>
  <si>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</si>
  <si>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</si>
  <si>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</si>
  <si>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</si>
  <si>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</si>
  <si>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</si>
  <si>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</si>
  <si>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</si>
  <si>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</si>
  <si>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</si>
  <si>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</si>
  <si>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</si>
  <si>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</si>
  <si>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</si>
  <si>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</si>
  <si>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</si>
  <si>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</si>
  <si>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</si>
  <si>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</si>
  <si>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</si>
  <si>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</si>
  <si>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</si>
  <si>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</si>
  <si>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</si>
  <si>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</si>
  <si>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</si>
  <si>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</si>
  <si>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</si>
  <si>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</si>
  <si>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</si>
  <si>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</si>
  <si>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</si>
  <si>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</si>
  <si>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</si>
  <si>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</si>
  <si>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</si>
  <si>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</si>
  <si>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</si>
  <si>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</si>
  <si>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</si>
  <si>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</si>
  <si>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</si>
  <si>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</si>
  <si>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</si>
  <si>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</si>
  <si>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</si>
  <si>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</si>
  <si>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</si>
  <si>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</si>
  <si>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</si>
  <si>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</si>
  <si>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</si>
  <si>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</si>
  <si>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</si>
  <si>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</si>
  <si>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</si>
  <si>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</si>
  <si>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</si>
  <si>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</si>
  <si>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</si>
  <si>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</si>
  <si>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</si>
  <si>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</si>
  <si>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</si>
  <si>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</si>
  <si>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</si>
  <si>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</si>
  <si>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</si>
  <si>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</si>
  <si>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</si>
  <si>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</si>
  <si>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</si>
  <si>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</si>
  <si>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</si>
  <si>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</si>
  <si>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</si>
  <si>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</si>
  <si>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</si>
  <si>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</si>
  <si>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</si>
  <si>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</si>
  <si>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</si>
  <si>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</si>
  <si>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</si>
  <si>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</si>
  <si>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</si>
  <si>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</si>
  <si>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</si>
  <si>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</si>
  <si>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</si>
  <si>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</si>
  <si>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</si>
  <si>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</si>
  <si>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</si>
  <si>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</si>
  <si>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</si>
  <si>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</si>
  <si>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</si>
  <si>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</si>
  <si>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</si>
  <si>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</si>
  <si>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</si>
  <si>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</si>
  <si>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</si>
  <si>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</si>
  <si>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</si>
  <si>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</si>
  <si>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</si>
  <si>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</si>
  <si>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</si>
  <si>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</si>
  <si>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</si>
  <si>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</si>
  <si>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</si>
  <si>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</si>
  <si>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</si>
  <si>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</si>
  <si>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</si>
  <si>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</si>
  <si>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</si>
  <si>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</si>
  <si>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</si>
  <si>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</si>
  <si>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</si>
  <si>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</si>
  <si>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</si>
  <si>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</si>
  <si>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</si>
  <si>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</si>
  <si>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</si>
  <si>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</si>
  <si>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</si>
  <si>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</si>
  <si>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</si>
  <si>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</si>
  <si>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</si>
  <si>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</si>
  <si>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</si>
  <si>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</si>
  <si>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</si>
  <si>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</si>
  <si>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</si>
  <si>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</si>
  <si>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</si>
  <si>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</si>
  <si>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</si>
  <si>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</si>
  <si>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</si>
  <si>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</si>
  <si>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</si>
  <si>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</si>
  <si>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</si>
  <si>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</si>
  <si>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</si>
  <si>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</si>
  <si>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</si>
  <si>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</si>
  <si>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</si>
  <si>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</si>
  <si>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</si>
  <si>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</si>
  <si>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</si>
  <si>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</si>
  <si>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</si>
  <si>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</si>
  <si>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</si>
  <si>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</si>
  <si>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</si>
  <si>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</si>
  <si>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</si>
  <si>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</si>
  <si>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</si>
  <si>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</si>
  <si>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</si>
  <si>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</si>
  <si>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</si>
  <si>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</si>
  <si>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</si>
  <si>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</si>
  <si>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</si>
  <si>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</si>
  <si>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</si>
  <si>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</si>
  <si>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</si>
  <si>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</si>
  <si>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</si>
  <si>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</si>
  <si>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</si>
  <si>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</si>
  <si>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</si>
  <si>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</si>
  <si>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</si>
  <si>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</si>
  <si>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</si>
  <si>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</si>
  <si>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</si>
  <si>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</si>
  <si>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</si>
  <si>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</si>
  <si>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</si>
  <si>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</si>
  <si>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</si>
  <si>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</si>
  <si>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</si>
  <si>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</si>
  <si>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</si>
  <si>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</si>
  <si>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</si>
  <si>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</si>
  <si>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</si>
  <si>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</si>
  <si>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</si>
  <si>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</si>
  <si>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</si>
  <si>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</si>
  <si>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</si>
  <si>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</si>
  <si>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</si>
  <si>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</si>
  <si>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</si>
  <si>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</si>
  <si>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</si>
  <si>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</si>
  <si>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</si>
  <si>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</si>
  <si>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</si>
  <si>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</si>
  <si>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</si>
  <si>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</si>
  <si>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</si>
  <si>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</si>
  <si>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</si>
  <si>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</si>
  <si>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</si>
  <si>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</si>
  <si>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</si>
  <si>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</si>
  <si>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</si>
  <si>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</si>
  <si>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</si>
  <si>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</si>
  <si>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</si>
  <si>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</si>
  <si>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</si>
  <si>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</si>
  <si>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</si>
  <si>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</si>
  <si>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</si>
  <si>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</si>
  <si>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</si>
  <si>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</si>
  <si>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</si>
  <si>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</si>
  <si>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</si>
  <si>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</si>
  <si>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</si>
  <si>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</si>
  <si>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</si>
  <si>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</si>
  <si>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</si>
  <si>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</si>
  <si>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</si>
  <si>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</si>
  <si>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</si>
  <si>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</si>
  <si>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</si>
  <si>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</si>
  <si>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</si>
  <si>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</si>
  <si>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</si>
  <si>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</si>
  <si>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</si>
  <si>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</si>
  <si>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</si>
  <si>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</si>
  <si>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</si>
  <si>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</si>
  <si>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</si>
  <si>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</si>
  <si>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</si>
  <si>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</si>
  <si>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</si>
  <si>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</si>
  <si>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</si>
  <si>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</si>
  <si>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</si>
  <si>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</si>
  <si>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</si>
  <si>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</si>
  <si>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</si>
  <si>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</si>
  <si>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</si>
  <si>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</si>
  <si>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</si>
  <si>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</si>
  <si>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</si>
  <si>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</si>
  <si>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</si>
  <si>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</si>
  <si>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</si>
  <si>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</si>
  <si>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</si>
  <si>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</si>
  <si>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</si>
  <si>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</si>
  <si>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</si>
  <si>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</si>
  <si>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</si>
  <si>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</si>
  <si>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</si>
  <si>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</si>
  <si>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</si>
  <si>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</si>
  <si>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</si>
  <si>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</si>
  <si>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</si>
  <si>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</si>
  <si>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</si>
  <si>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</si>
  <si>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</si>
  <si>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</si>
  <si>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</si>
  <si>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</si>
  <si>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</si>
  <si>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</si>
  <si>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</si>
  <si>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</si>
  <si>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</si>
  <si>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</si>
  <si>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</si>
  <si>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</si>
  <si>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</si>
  <si>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</si>
  <si>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</si>
  <si>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</si>
  <si>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</si>
  <si>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</si>
  <si>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</si>
  <si>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</si>
  <si>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</si>
  <si>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</si>
  <si>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</si>
  <si>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</si>
  <si>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</si>
  <si>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</si>
  <si>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</si>
  <si>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</si>
  <si>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</si>
  <si>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</si>
  <si>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</si>
  <si>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</si>
  <si>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</si>
  <si>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</si>
  <si>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</si>
  <si>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</si>
  <si>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</si>
  <si>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</si>
  <si>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</si>
  <si>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</si>
  <si>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</si>
  <si>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</si>
  <si>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</si>
  <si>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</si>
  <si>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</si>
  <si>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</si>
  <si>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</si>
  <si>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</si>
  <si>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</si>
  <si>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</si>
  <si>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</si>
  <si>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</si>
  <si>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</si>
  <si>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</si>
  <si>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</si>
  <si>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</si>
  <si>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</si>
  <si>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</si>
  <si>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</si>
  <si>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</si>
  <si>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</si>
  <si>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</si>
  <si>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</si>
  <si>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</si>
  <si>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</si>
  <si>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</si>
  <si>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</si>
  <si>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</si>
  <si>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</si>
  <si>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</si>
  <si>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</si>
  <si>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</si>
  <si>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</si>
  <si>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</si>
  <si>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</si>
  <si>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</si>
  <si>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</si>
  <si>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</si>
  <si>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</si>
  <si>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</si>
  <si>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</si>
  <si>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</si>
  <si>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</si>
  <si>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</si>
  <si>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</si>
  <si>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</si>
  <si>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</si>
  <si>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</si>
  <si>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</si>
  <si>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</si>
  <si>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</si>
  <si>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</si>
  <si>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</si>
  <si>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</si>
  <si>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</si>
  <si>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</si>
  <si>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</si>
  <si>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</si>
  <si>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</si>
  <si>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</si>
  <si>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</si>
  <si>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</si>
  <si>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</si>
  <si>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</si>
  <si>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</si>
  <si>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</si>
  <si>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</si>
  <si>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</si>
  <si>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</si>
  <si>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</si>
  <si>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</si>
  <si>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</si>
  <si>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</si>
  <si>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</si>
  <si>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</si>
  <si>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</si>
  <si>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</si>
  <si>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</si>
  <si>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</si>
  <si>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</si>
  <si>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</si>
  <si>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</si>
  <si>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</si>
  <si>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</si>
  <si>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</si>
  <si>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</si>
  <si>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</si>
  <si>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</si>
  <si>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</si>
  <si>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</si>
  <si>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</si>
  <si>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</si>
  <si>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</si>
  <si>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</si>
  <si>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</si>
  <si>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</si>
  <si>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</si>
  <si>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</si>
  <si>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</si>
  <si>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</si>
  <si>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</si>
  <si>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</si>
  <si>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</si>
  <si>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</si>
  <si>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</si>
  <si>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</si>
  <si>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</si>
  <si>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</si>
  <si>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</si>
  <si>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</si>
  <si>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</si>
  <si>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</si>
  <si>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</si>
  <si>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</si>
  <si>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</si>
  <si>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</si>
  <si>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</si>
  <si>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</si>
  <si>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</si>
  <si>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</si>
  <si>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</si>
  <si>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</si>
  <si>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</si>
  <si>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</si>
  <si>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</si>
  <si>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</si>
  <si>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</si>
  <si>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</si>
  <si>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</si>
  <si>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</si>
  <si>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</si>
  <si>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</si>
  <si>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</si>
  <si>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</si>
  <si>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</si>
  <si>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</si>
  <si>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</si>
  <si>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</si>
  <si>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</si>
  <si>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</si>
  <si>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</si>
  <si>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</si>
  <si>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</si>
  <si>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</si>
  <si>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</si>
  <si>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</si>
  <si>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</si>
  <si>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</si>
  <si>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</si>
  <si>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</si>
  <si>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</si>
  <si>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</si>
  <si>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</si>
  <si>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</si>
  <si>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</si>
  <si>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</si>
  <si>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</si>
  <si>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</si>
  <si>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</si>
  <si>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</si>
  <si>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</si>
  <si>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</si>
  <si>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</si>
  <si>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</si>
  <si>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</si>
  <si>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</si>
  <si>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</si>
  <si>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</si>
  <si>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</si>
  <si>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</si>
  <si>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</si>
  <si>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</si>
  <si>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</si>
  <si>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</si>
  <si>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</si>
  <si>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</si>
  <si>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</si>
  <si>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</si>
  <si>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</si>
  <si>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</si>
  <si>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</si>
  <si>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</si>
  <si>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</si>
  <si>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</si>
  <si>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</si>
  <si>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</si>
  <si>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</si>
  <si>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</si>
  <si>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</si>
  <si>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</si>
  <si>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</si>
  <si>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</si>
  <si>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</si>
  <si>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</si>
  <si>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</si>
  <si>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</si>
  <si>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</si>
  <si>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</si>
  <si>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</si>
  <si>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</si>
  <si>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</si>
  <si>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</si>
  <si>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</si>
  <si>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</si>
  <si>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</si>
  <si>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</si>
  <si>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</si>
  <si>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</si>
  <si>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</si>
  <si>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</si>
  <si>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</si>
  <si>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</si>
  <si>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</si>
  <si>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</si>
  <si>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</si>
  <si>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</si>
  <si>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</si>
  <si>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</si>
  <si>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</si>
  <si>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</si>
  <si>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</si>
  <si>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</si>
  <si>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</si>
  <si>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</si>
  <si>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</si>
  <si>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</si>
  <si>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</si>
  <si>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</si>
  <si>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</si>
  <si>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</si>
  <si>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</si>
  <si>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</si>
  <si>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</si>
  <si>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</si>
  <si>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</si>
  <si>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</si>
  <si>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</si>
  <si>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</si>
  <si>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</si>
  <si>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</si>
  <si>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</si>
  <si>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</si>
  <si>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</si>
  <si>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</si>
  <si>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</si>
  <si>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</si>
  <si>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</si>
  <si>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</si>
  <si>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</si>
  <si>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</si>
  <si>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</si>
  <si>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</si>
  <si>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</si>
  <si>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</si>
  <si>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</si>
  <si>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</si>
  <si>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</si>
  <si>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</si>
  <si>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</si>
  <si>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</si>
  <si>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</si>
  <si>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</si>
  <si>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</si>
  <si>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</si>
  <si>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</si>
  <si>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</si>
  <si>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</si>
  <si>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</si>
  <si>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</si>
  <si>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</si>
  <si>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</si>
  <si>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</si>
  <si>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</si>
  <si>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</si>
  <si>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</si>
  <si>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</si>
  <si>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</si>
  <si>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</si>
  <si>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</si>
  <si>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</si>
  <si>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</si>
  <si>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</si>
  <si>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</si>
  <si>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</si>
  <si>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</si>
  <si>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</si>
  <si>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</si>
  <si>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</si>
  <si>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</si>
  <si>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</si>
  <si>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</si>
  <si>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</si>
  <si>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</si>
  <si>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</si>
  <si>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</si>
  <si>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</si>
  <si>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</si>
  <si>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</si>
  <si>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</si>
  <si>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</si>
  <si>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</si>
  <si>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</si>
  <si>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</si>
  <si>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</si>
  <si>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</si>
  <si>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</si>
  <si>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</si>
  <si>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</si>
  <si>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</si>
  <si>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</si>
  <si>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</si>
  <si>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</si>
  <si>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</si>
  <si>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</si>
  <si>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</si>
  <si>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</si>
  <si>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</si>
  <si>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</si>
  <si>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</si>
  <si>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</si>
  <si>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</si>
  <si>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</si>
  <si>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</si>
  <si>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</si>
  <si>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</si>
  <si>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</si>
  <si>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</si>
  <si>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</si>
  <si>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</si>
  <si>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</si>
  <si>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</si>
  <si>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</si>
  <si>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</si>
  <si>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</si>
  <si>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</si>
  <si>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</si>
  <si>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</si>
  <si>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</si>
  <si>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</si>
  <si>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</si>
  <si>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</si>
  <si>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</si>
  <si>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</si>
  <si>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</si>
  <si>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</si>
  <si>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</si>
  <si>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</si>
  <si>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</si>
  <si>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</si>
  <si>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</si>
  <si>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</si>
  <si>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</si>
  <si>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</si>
  <si>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</si>
  <si>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</si>
  <si>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</si>
  <si>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</si>
  <si>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</si>
  <si>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</si>
  <si>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</si>
  <si>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</si>
  <si>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</si>
  <si>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</si>
  <si>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</si>
  <si>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</si>
  <si>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</si>
  <si>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</si>
  <si>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</si>
  <si>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</si>
  <si>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</si>
  <si>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</si>
  <si>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</si>
  <si>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</si>
  <si>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</si>
  <si>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</si>
  <si>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</si>
  <si>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</si>
  <si>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</si>
  <si>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</si>
  <si>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</si>
  <si>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</si>
  <si>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</si>
  <si>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</si>
  <si>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</si>
  <si>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</si>
  <si>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</si>
  <si>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</si>
  <si>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</si>
  <si>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</si>
  <si>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</si>
  <si>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</si>
  <si>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</si>
  <si>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</si>
  <si>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</si>
  <si>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</si>
  <si>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</si>
  <si>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</si>
  <si>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</si>
  <si>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</si>
  <si>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</si>
  <si>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</si>
  <si>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</si>
  <si>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</si>
  <si>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</si>
  <si>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</si>
  <si>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</si>
  <si>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</si>
  <si>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</si>
  <si>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</si>
  <si>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</si>
  <si>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</si>
  <si>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</si>
  <si>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</si>
  <si>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</si>
  <si>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</si>
  <si>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</si>
  <si>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</si>
  <si>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</si>
  <si>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</si>
  <si>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</si>
  <si>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</si>
  <si>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</si>
  <si>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</si>
  <si>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</si>
  <si>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</si>
  <si>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</si>
  <si>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</si>
  <si>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</si>
  <si>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</si>
  <si>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</si>
  <si>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</si>
  <si>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</si>
  <si>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</si>
  <si>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</si>
  <si>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</si>
  <si>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</si>
  <si>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</si>
  <si>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</si>
  <si>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</si>
  <si>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</si>
  <si>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</si>
  <si>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</si>
  <si>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</si>
  <si>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</si>
  <si>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</si>
  <si>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</si>
  <si>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</si>
  <si>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</si>
  <si>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</si>
  <si>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</si>
  <si>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</si>
  <si>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</si>
  <si>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</si>
  <si>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</si>
  <si>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</si>
  <si>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</si>
  <si>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</si>
  <si>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</si>
  <si>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</si>
  <si>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</si>
  <si>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</si>
  <si>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</si>
  <si>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</si>
  <si>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</si>
  <si>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</si>
  <si>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</si>
  <si>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</si>
  <si>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</si>
  <si>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</si>
  <si>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</si>
  <si>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</si>
  <si>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</si>
  <si>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</si>
  <si>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</si>
  <si>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</si>
  <si>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</si>
  <si>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</si>
  <si>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</si>
  <si>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</si>
  <si>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</si>
  <si>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</si>
  <si>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</si>
  <si>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</si>
  <si>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</si>
  <si>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</si>
  <si>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</si>
  <si>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</si>
  <si>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</si>
  <si>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</si>
  <si>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</si>
  <si>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</si>
  <si>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</si>
  <si>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</si>
  <si>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</si>
  <si>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</si>
  <si>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</si>
  <si>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</si>
  <si>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</si>
  <si>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</si>
  <si>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</si>
  <si>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</si>
  <si>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</si>
  <si>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</si>
  <si>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</si>
  <si>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</si>
  <si>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</si>
  <si>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</si>
  <si>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</si>
  <si>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</si>
  <si>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</si>
  <si>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</si>
  <si>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</si>
  <si>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</si>
  <si>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</si>
  <si>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</si>
  <si>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</si>
  <si>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</si>
  <si>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</si>
  <si>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</si>
  <si>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</si>
  <si>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</si>
  <si>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</si>
  <si>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</si>
  <si>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</si>
  <si>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</si>
  <si>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</si>
  <si>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</si>
  <si>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</si>
  <si>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</si>
  <si>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</si>
  <si>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</si>
  <si>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</si>
  <si>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</si>
  <si>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</si>
  <si>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</si>
  <si>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</si>
  <si>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</si>
  <si>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</si>
  <si>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</si>
  <si>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</si>
  <si>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</si>
  <si>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</si>
  <si>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</si>
  <si>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</si>
  <si>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</si>
  <si>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</si>
  <si>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</si>
  <si>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</si>
  <si>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</si>
  <si>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</si>
  <si>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</si>
  <si>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</si>
  <si>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</si>
  <si>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</si>
  <si>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</si>
  <si>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</si>
  <si>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</si>
  <si>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</si>
  <si>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</si>
  <si>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</si>
  <si>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</si>
  <si>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</si>
  <si>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</si>
  <si>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</si>
  <si>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</si>
  <si>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</si>
  <si>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</si>
  <si>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</si>
  <si>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</si>
  <si>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</si>
  <si>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</si>
  <si>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</si>
  <si>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</si>
  <si>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</si>
  <si>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</si>
  <si>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</si>
  <si>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</si>
  <si>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</si>
  <si>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</si>
  <si>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</si>
  <si>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</si>
  <si>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</si>
  <si>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</si>
  <si>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</si>
  <si>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</si>
  <si>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</si>
  <si>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</si>
  <si>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</si>
  <si>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</si>
  <si>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</si>
  <si>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</si>
  <si>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</si>
  <si>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</si>
  <si>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</si>
  <si>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</si>
  <si>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</si>
  <si>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</si>
  <si>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</si>
  <si>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</si>
  <si>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</si>
  <si>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</si>
  <si>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</si>
  <si>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</si>
  <si>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</si>
  <si>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</si>
  <si>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</si>
  <si>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</si>
  <si>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</si>
  <si>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</si>
  <si>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</si>
  <si>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</si>
  <si>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</si>
  <si>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</si>
  <si>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</si>
  <si>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</si>
  <si>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</si>
  <si>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</si>
  <si>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</si>
  <si>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</si>
  <si>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</si>
  <si>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</si>
  <si>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</si>
  <si>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</si>
  <si>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</si>
  <si>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</si>
  <si>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</si>
  <si>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</si>
  <si>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</si>
  <si>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</si>
  <si>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</si>
  <si>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</si>
  <si>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</si>
  <si>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</si>
  <si>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</si>
  <si>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</si>
  <si>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</si>
  <si>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</si>
  <si>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</si>
  <si>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</si>
  <si>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</si>
  <si>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</si>
  <si>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</si>
  <si>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</si>
  <si>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</si>
  <si>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</si>
  <si>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</si>
  <si>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</si>
  <si>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</si>
  <si>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</si>
  <si>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</si>
  <si>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</si>
  <si>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</si>
  <si>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</si>
  <si>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</si>
  <si>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</si>
  <si>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</si>
  <si>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</si>
  <si>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</si>
  <si>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</si>
  <si>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</si>
  <si>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</si>
  <si>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</si>
  <si>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</si>
  <si>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</si>
  <si>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</si>
  <si>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</si>
  <si>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</si>
  <si>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</si>
  <si>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</si>
  <si>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</si>
  <si>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</si>
  <si>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</si>
  <si>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</si>
  <si>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</si>
  <si>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</si>
  <si>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</si>
  <si>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</si>
  <si>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</si>
  <si>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</si>
  <si>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</si>
  <si>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</si>
  <si>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</si>
  <si>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</si>
  <si>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</si>
  <si>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</si>
  <si>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</si>
  <si>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</si>
  <si>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</si>
  <si>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</si>
  <si>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</si>
  <si>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</si>
  <si>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</si>
  <si>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</si>
  <si>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</si>
  <si>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</si>
  <si>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</si>
  <si>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</si>
  <si>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</si>
  <si>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</si>
  <si>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</si>
  <si>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</si>
  <si>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</si>
  <si>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</si>
  <si>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</si>
  <si>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</si>
  <si>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</si>
  <si>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</si>
  <si>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</si>
  <si>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</si>
  <si>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</si>
  <si>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</si>
  <si>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</si>
  <si>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</si>
  <si>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</si>
  <si>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</si>
  <si>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</si>
  <si>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</si>
  <si>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</si>
  <si>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</si>
  <si>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</si>
  <si>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</si>
  <si>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</si>
  <si>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</si>
  <si>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</si>
  <si>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</si>
  <si>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</si>
  <si>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</si>
  <si>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</si>
  <si>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</si>
  <si>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</si>
  <si>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</si>
  <si>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</si>
  <si>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</si>
  <si>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</si>
  <si>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</si>
  <si>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</si>
  <si>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</si>
  <si>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</si>
  <si>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</si>
  <si>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</si>
  <si>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</si>
  <si>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</si>
  <si>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</si>
  <si>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</si>
  <si>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</si>
  <si>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</si>
  <si>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</si>
  <si>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</si>
  <si>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</si>
  <si>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</si>
  <si>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</si>
  <si>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</si>
  <si>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</si>
  <si>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</si>
  <si>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</si>
  <si>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</si>
  <si>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</si>
  <si>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</si>
  <si>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</si>
  <si>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</si>
  <si>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</si>
  <si>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</si>
  <si>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</si>
  <si>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</si>
  <si>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</si>
  <si>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</si>
  <si>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</si>
  <si>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</si>
  <si>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</si>
  <si>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</si>
  <si>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</si>
  <si>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</si>
  <si>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</si>
  <si>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</si>
  <si>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</si>
  <si>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</si>
  <si>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</si>
  <si>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</si>
  <si>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</si>
  <si>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</si>
  <si>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</si>
  <si>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</si>
  <si>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</si>
  <si>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</si>
  <si>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</si>
  <si>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</si>
  <si>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</si>
  <si>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</si>
  <si>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</si>
  <si>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</si>
  <si>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</si>
  <si>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</si>
  <si>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</si>
  <si>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</si>
  <si>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</si>
  <si>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</si>
  <si>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</si>
  <si>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</si>
  <si>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</si>
  <si>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</si>
  <si>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</si>
  <si>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</si>
  <si>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</si>
  <si>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</si>
  <si>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</si>
  <si>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</si>
  <si>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</si>
  <si>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</si>
  <si>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</si>
  <si>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</si>
  <si>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</si>
  <si>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</si>
  <si>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</si>
  <si>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</si>
  <si>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</si>
  <si>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</si>
  <si>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</si>
  <si>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</si>
  <si>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</si>
  <si>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</si>
  <si>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</si>
  <si>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</si>
  <si>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</si>
  <si>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</si>
  <si>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</si>
  <si>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</si>
  <si>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</si>
  <si>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</si>
  <si>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</si>
  <si>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</si>
  <si>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</si>
  <si>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</si>
  <si>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</si>
  <si>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</si>
  <si>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</si>
  <si>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</si>
  <si>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</si>
  <si>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</si>
  <si>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</si>
  <si>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</si>
  <si>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</si>
  <si>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</si>
  <si>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</si>
  <si>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</si>
  <si>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</si>
  <si>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</si>
  <si>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</si>
  <si>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</si>
  <si>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</si>
  <si>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</si>
  <si>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</si>
  <si>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</si>
  <si>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</si>
  <si>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</si>
  <si>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</si>
  <si>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</si>
  <si>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</si>
  <si>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</si>
  <si>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</si>
  <si>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</si>
  <si>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</si>
  <si>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</si>
  <si>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</si>
  <si>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</si>
  <si>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</si>
  <si>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</si>
  <si>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</si>
  <si>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</si>
  <si>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</si>
  <si>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</si>
  <si>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</si>
  <si>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</si>
  <si>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</si>
  <si>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</si>
  <si>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</si>
  <si>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</si>
  <si>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</si>
  <si>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</si>
  <si>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</si>
  <si>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</si>
  <si>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</si>
  <si>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</si>
  <si>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</si>
  <si>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</si>
  <si>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</si>
  <si>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</si>
  <si>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</si>
  <si>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</si>
  <si>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</si>
  <si>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</si>
  <si>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</si>
  <si>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</si>
  <si>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</si>
  <si>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</si>
  <si>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</si>
  <si>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</si>
  <si>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</si>
  <si>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</si>
  <si>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</si>
  <si>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</si>
  <si>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</si>
  <si>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</si>
  <si>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</si>
  <si>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</si>
  <si>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</si>
  <si>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</si>
  <si>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</si>
  <si>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</si>
  <si>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</si>
  <si>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</si>
  <si>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</si>
  <si>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</si>
  <si>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</si>
  <si>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</si>
  <si>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</si>
  <si>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</si>
  <si>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</si>
  <si>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</si>
  <si>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</si>
  <si>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</si>
  <si>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</si>
  <si>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</si>
  <si>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</si>
  <si>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</si>
  <si>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</si>
  <si>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</si>
  <si>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</si>
  <si>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</si>
  <si>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</si>
  <si>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</si>
  <si>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</si>
  <si>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</si>
  <si>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</si>
  <si>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</si>
  <si>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</si>
  <si>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</si>
  <si>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</si>
  <si>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</si>
  <si>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</si>
  <si>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</si>
  <si>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</si>
  <si>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</si>
  <si>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</si>
  <si>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</si>
  <si>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</si>
  <si>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</si>
  <si>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</si>
  <si>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</si>
  <si>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</si>
  <si>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</si>
  <si>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</si>
  <si>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</si>
  <si>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</si>
  <si>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</si>
  <si>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</si>
  <si>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</si>
  <si>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</si>
  <si>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</si>
  <si>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</si>
  <si>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</si>
  <si>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</si>
  <si>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</si>
  <si>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</si>
  <si>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</si>
  <si>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</si>
  <si>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</si>
  <si>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</si>
  <si>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</si>
  <si>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</si>
  <si>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</si>
  <si>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</si>
  <si>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</si>
  <si>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</si>
  <si>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</si>
  <si>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</si>
  <si>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</si>
  <si>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</si>
  <si>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</si>
  <si>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</si>
  <si>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</si>
  <si>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</si>
  <si>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</si>
  <si>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</si>
  <si>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</si>
  <si>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</si>
  <si>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</si>
  <si>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</si>
  <si>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</si>
  <si>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</si>
  <si>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</si>
  <si>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</si>
  <si>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</si>
  <si>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</si>
  <si>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</si>
  <si>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</si>
  <si>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</si>
  <si>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</si>
  <si>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</si>
  <si>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</si>
  <si>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</si>
  <si>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</si>
  <si>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</si>
  <si>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</si>
  <si>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</si>
  <si>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</si>
  <si>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</si>
  <si>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</si>
  <si>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</si>
  <si>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</si>
  <si>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</si>
  <si>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</si>
  <si>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</si>
  <si>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</si>
  <si>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</si>
  <si>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</si>
  <si>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</si>
  <si>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</si>
  <si>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</si>
  <si>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</si>
  <si>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</si>
  <si>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</si>
  <si>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</si>
  <si>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</si>
  <si>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</si>
  <si>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</si>
  <si>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</si>
  <si>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</si>
  <si>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</si>
  <si>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</si>
  <si>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</si>
  <si>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</si>
  <si>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</si>
  <si>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</si>
  <si>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</si>
  <si>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CHADENET</t>
  </si>
  <si>
    <t>LE LOT</t>
  </si>
  <si>
    <t>05103000</t>
  </si>
  <si>
    <t>18310006400033</t>
  </si>
  <si>
    <t>Agence de l'Eau Adour-Garonne</t>
  </si>
  <si>
    <t>34255833500077</t>
  </si>
  <si>
    <t>AQUASCOP BIOLOGIE site de Monptellier</t>
  </si>
  <si>
    <t>IBMR-21-M111</t>
  </si>
  <si>
    <t>JOYCE LAMBERT, JOSHUA NEVE</t>
  </si>
  <si>
    <t>IBMR standard</t>
  </si>
  <si>
    <t>DROITE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</si>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</sst>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750569</v>
      </c>
      <c r="G10" s="114"/>
      <c r="H10" s="115"/>
    </row>
    <row r="11" spans="1:8" ht="15">
      <c r="A11" s="10" t="s">
        <v>2277</v>
      </c>
      <c r="B11" s="47">
        <v>44424</v>
      </c>
      <c r="D11" s="10" t="s">
        <v>2280</v>
      </c>
      <c r="E11" s="52">
        <v>6380181</v>
      </c>
      <c r="G11" s="114"/>
      <c r="H11" s="115"/>
    </row>
    <row r="12" spans="1:8" ht="15">
      <c r="A12" s="10" t="s">
        <v>2283</v>
      </c>
      <c r="B12" s="52" t="s">
        <v>5294</v>
      </c>
      <c r="D12" s="10" t="s">
        <v>2281</v>
      </c>
      <c r="E12" s="52">
        <v>750464</v>
      </c>
      <c r="G12" s="116"/>
      <c r="H12" s="117"/>
    </row>
    <row r="13" spans="1:5" ht="17.25" customHeight="1" thickBot="1">
      <c r="A13" s="2"/>
      <c r="B13" s="55"/>
      <c r="D13" s="10" t="s">
        <v>2282</v>
      </c>
      <c r="E13" s="52">
        <v>6380188</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750569</v>
      </c>
    </row>
    <row r="18" spans="1:3" ht="15">
      <c r="A18" s="124"/>
      <c r="B18" s="49" t="s">
        <v>2267</v>
      </c>
      <c r="C18" s="61">
        <f>E11</f>
        <v>6380181</v>
      </c>
    </row>
    <row r="19" spans="1:2" ht="15">
      <c r="A19" s="3" t="s">
        <v>2063</v>
      </c>
      <c r="B19" s="29">
        <v>879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9.3</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77.5</v>
      </c>
      <c r="D35" s="28" t="s">
        <v>2284</v>
      </c>
      <c r="E35" s="32">
        <v>22.5</v>
      </c>
    </row>
    <row r="36" spans="1:5" s="7" customFormat="1" ht="15" customHeight="1">
      <c r="A36" s="5" t="s">
        <v>2113</v>
      </c>
      <c r="B36" s="30">
        <v>80</v>
      </c>
      <c r="C36" s="6"/>
      <c r="D36" s="8" t="s">
        <v>2112</v>
      </c>
      <c r="E36" s="30">
        <v>20</v>
      </c>
    </row>
    <row r="37" spans="1:5" s="7" customFormat="1" ht="15" customHeight="1">
      <c r="A37" s="5" t="s">
        <v>2111</v>
      </c>
      <c r="B37" s="30">
        <v>9</v>
      </c>
      <c r="C37" s="6"/>
      <c r="D37" s="8" t="s">
        <v>2110</v>
      </c>
      <c r="E37" s="30">
        <v>10.5</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5</v>
      </c>
      <c r="C67" s="6"/>
      <c r="D67" s="10" t="s">
        <v>2087</v>
      </c>
      <c r="E67" s="9">
        <v>5</v>
      </c>
    </row>
    <row r="68" spans="1:5" s="15" customFormat="1" ht="15">
      <c r="A68" s="3" t="s">
        <v>2086</v>
      </c>
      <c r="B68" s="9">
        <v>2</v>
      </c>
      <c r="C68" s="6"/>
      <c r="D68" s="10" t="s">
        <v>2086</v>
      </c>
      <c r="E68" s="9">
        <v>2</v>
      </c>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1</v>
      </c>
      <c r="C85" s="6"/>
      <c r="D85" s="10" t="s">
        <v>2073</v>
      </c>
      <c r="E85" s="9">
        <v>1</v>
      </c>
    </row>
    <row r="86" spans="1:5" s="15" customFormat="1" ht="15">
      <c r="A86" s="3" t="s">
        <v>2072</v>
      </c>
      <c r="B86" s="9">
        <v>1</v>
      </c>
      <c r="C86" s="6"/>
      <c r="D86" s="10" t="s">
        <v>2072</v>
      </c>
      <c r="E86" s="9">
        <v>1</v>
      </c>
    </row>
    <row r="87" spans="1:5" s="15" customFormat="1" ht="15">
      <c r="A87" s="3" t="s">
        <v>2071</v>
      </c>
      <c r="B87" s="9">
        <v>2</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1020</v>
      </c>
      <c r="B97" s="20" t="str">
        <f>IF(A97="NEWCOD",IF(ISBLANK(G97),"renseigner le champ 'Nouveau taxon'",G97),VLOOKUP(A97,'Ref Taxo'!A:B,2,FALSE))</f>
        <v>Lemanea</v>
      </c>
      <c r="C97" s="21">
        <f>IF(A97="NEWCOD",IF(ISBLANK(H97),"NoCod",H97),VLOOKUP(A97,'Ref Taxo'!A:D,4,FALSE))</f>
        <v>1159</v>
      </c>
      <c r="D97" s="34">
        <v>0.25</v>
      </c>
      <c r="E97" s="89">
        <v>0.1</v>
      </c>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0.01</v>
      </c>
      <c r="E98" s="89"/>
      <c r="F98" s="35" t="s">
        <v>5303</v>
      </c>
      <c r="G98" s="79"/>
      <c r="H98" s="80"/>
    </row>
    <row r="99" spans="1:8" ht="15">
      <c r="A99" s="33" t="s">
        <v>1902</v>
      </c>
      <c r="B99" s="20" t="str">
        <f>IF(A99="NEWCOD",IF(ISBLANK(G99),"renseigner le champ 'Nouveau taxon'",G99),VLOOKUP(A99,'Ref Taxo'!A:B,2,FALSE))</f>
        <v>Stigeoclonium</v>
      </c>
      <c r="C99" s="21">
        <f>IF(A99="NEWCOD",IF(ISBLANK(H99),"NoCod",H99),VLOOKUP(A99,'Ref Taxo'!A:D,4,FALSE))</f>
        <v>1119</v>
      </c>
      <c r="D99" s="34">
        <v>0.02</v>
      </c>
      <c r="E99" s="89"/>
      <c r="F99" s="35" t="s">
        <v>2290</v>
      </c>
      <c r="G99" s="79"/>
      <c r="H99" s="80"/>
    </row>
    <row r="100" spans="1:8" ht="15">
      <c r="A100" s="33" t="s">
        <v>1922</v>
      </c>
      <c r="B100" s="20" t="str">
        <f>IF(A100="NEWCOD",IF(ISBLANK(G100),"renseigner le champ 'Nouveau taxon'",G100),VLOOKUP(A100,'Ref Taxo'!A:B,2,FALSE))</f>
        <v>Tetraspora</v>
      </c>
      <c r="C100" s="21">
        <f>IF(A100="NEWCOD",IF(ISBLANK(H100),"NoCod",H100),VLOOKUP(A100,'Ref Taxo'!A:D,4,FALSE))</f>
        <v>1138</v>
      </c>
      <c r="D100" s="34">
        <v>0.01</v>
      </c>
      <c r="E100" s="89">
        <v>0.01</v>
      </c>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v>0.01</v>
      </c>
      <c r="E101" s="89">
        <v>0.01</v>
      </c>
      <c r="F101" s="35" t="s">
        <v>2290</v>
      </c>
      <c r="G101" s="79"/>
      <c r="H101" s="80"/>
    </row>
    <row r="102" spans="1:8" ht="15">
      <c r="A102" s="33" t="s">
        <v>172</v>
      </c>
      <c r="B102" s="20" t="str">
        <f>IF(A102="NEWCOD",IF(ISBLANK(G102),"renseigner le champ 'Nouveau taxon'",G102),VLOOKUP(A102,'Ref Taxo'!A:B,2,FALSE))</f>
        <v>Brachythecium rivulare</v>
      </c>
      <c r="C102" s="21">
        <f>IF(A102="NEWCOD",IF(ISBLANK(H102),"NoCod",H102),VLOOKUP(A102,'Ref Taxo'!A:D,4,FALSE))</f>
        <v>1260</v>
      </c>
      <c r="D102" s="34">
        <v>0.1</v>
      </c>
      <c r="E102" s="89">
        <v>0.02</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0.01</v>
      </c>
      <c r="E103" s="89"/>
      <c r="F103" s="35" t="s">
        <v>5303</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0.01</v>
      </c>
      <c r="E104" s="89"/>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0.5</v>
      </c>
      <c r="E105" s="89">
        <v>0.4</v>
      </c>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0.01</v>
      </c>
      <c r="E106" s="89">
        <v>0.01</v>
      </c>
      <c r="F106" s="35" t="s">
        <v>5303</v>
      </c>
      <c r="G106" s="79"/>
      <c r="H106" s="80"/>
    </row>
    <row r="107" spans="1:8" ht="15">
      <c r="A107" s="33" t="s">
        <v>796</v>
      </c>
      <c r="B107" s="20" t="str">
        <f>IF(A107="NEWCOD",IF(ISBLANK(G107),"renseigner le champ 'Nouveau taxon'",G107),VLOOKUP(A107,'Ref Taxo'!A:B,2,FALSE))</f>
        <v>Glechoma hederacea</v>
      </c>
      <c r="C107" s="21">
        <f>IF(A107="NEWCOD",IF(ISBLANK(H107),"NoCod",H107),VLOOKUP(A107,'Ref Taxo'!A:D,4,FALSE))</f>
        <v>19767</v>
      </c>
      <c r="D107" s="34">
        <v>0.01</v>
      </c>
      <c r="E107" s="89"/>
      <c r="F107" s="35" t="s">
        <v>2290</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v>0.01</v>
      </c>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