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5000" sheetId="2" r:id="rId2"/>
    <sheet name="Mises à jour" sheetId="3" r:id="rId3"/>
  </sheets>
  <definedNames/>
  <calcPr calcId="145621"/>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<sst xmlns="http://schemas.openxmlformats.org/spreadsheetml/2006/main" count="6487" uniqueCount="5306">
  <si>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</si>
  <si>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</si>
  <si>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</si>
  <si>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</si>
  <si>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</si>
  <si>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</si>
  <si>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</si>
  <si>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</si>
  <si>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</si>
  <si>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</si>
  <si>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</si>
  <si>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</si>
  <si>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</si>
  <si>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</si>
  <si>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</si>
  <si>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</si>
  <si>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</si>
  <si>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</si>
  <si>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</si>
  <si>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</si>
  <si>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</si>
  <si>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</si>
  <si>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</si>
  <si>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</si>
  <si>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</si>
  <si>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</si>
  <si>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</si>
  <si>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</si>
  <si>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</si>
  <si>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</si>
  <si>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</si>
  <si>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</si>
  <si>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</si>
  <si>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</si>
  <si>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</si>
  <si>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</si>
  <si>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</si>
  <si>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</si>
  <si>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</si>
  <si>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</si>
  <si>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</si>
  <si>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</si>
  <si>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</si>
  <si>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</si>
  <si>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</si>
  <si>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</si>
  <si>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</si>
  <si>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</si>
  <si>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</si>
  <si>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</si>
  <si>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</si>
  <si>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</si>
  <si>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</si>
  <si>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</si>
  <si>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</si>
  <si>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</si>
  <si>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</si>
  <si>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</si>
  <si>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</si>
  <si>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</si>
  <si>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</si>
  <si>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</si>
  <si>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</si>
  <si>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</si>
  <si>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</si>
  <si>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</si>
  <si>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</si>
  <si>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</si>
  <si>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</si>
  <si>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</si>
  <si>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</si>
  <si>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</si>
  <si>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</si>
  <si>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</si>
  <si>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</si>
  <si>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</si>
  <si>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</si>
  <si>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</si>
  <si>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</si>
  <si>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</si>
  <si>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</si>
  <si>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</si>
  <si>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</si>
  <si>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</si>
  <si>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</si>
  <si>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</si>
  <si>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</si>
  <si>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</si>
  <si>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</si>
  <si>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</si>
  <si>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</si>
  <si>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</si>
  <si>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</si>
  <si>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</si>
  <si>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</si>
  <si>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</si>
  <si>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</si>
  <si>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</si>
  <si>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</si>
  <si>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</si>
  <si>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</si>
  <si>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</si>
  <si>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</si>
  <si>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</si>
  <si>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</si>
  <si>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</si>
  <si>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</si>
  <si>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</si>
  <si>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</si>
  <si>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</si>
  <si>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</si>
  <si>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</si>
  <si>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</si>
  <si>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</si>
  <si>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</si>
  <si>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</si>
  <si>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</si>
  <si>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</si>
  <si>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</si>
  <si>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</si>
  <si>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</si>
  <si>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</si>
  <si>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</si>
  <si>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</si>
  <si>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</si>
  <si>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</si>
  <si>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</si>
  <si>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</si>
  <si>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</si>
  <si>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</si>
  <si>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</si>
  <si>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</si>
  <si>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</si>
  <si>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</si>
  <si>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</si>
  <si>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</si>
  <si>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</si>
  <si>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</si>
  <si>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</si>
  <si>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</si>
  <si>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</si>
  <si>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</si>
  <si>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</si>
  <si>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</si>
  <si>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</si>
  <si>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</si>
  <si>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</si>
  <si>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</si>
  <si>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</si>
  <si>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</si>
  <si>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</si>
  <si>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</si>
  <si>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</si>
  <si>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</si>
  <si>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</si>
  <si>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</si>
  <si>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</si>
  <si>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</si>
  <si>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</si>
  <si>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</si>
  <si>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</si>
  <si>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</si>
  <si>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</si>
  <si>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</si>
  <si>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</si>
  <si>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</si>
  <si>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</si>
  <si>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</si>
  <si>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</si>
  <si>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</si>
  <si>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</si>
  <si>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</si>
  <si>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</si>
  <si>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</si>
  <si>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</si>
  <si>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</si>
  <si>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</si>
  <si>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</si>
  <si>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</si>
  <si>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</si>
  <si>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</si>
  <si>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</si>
  <si>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</si>
  <si>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</si>
  <si>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</si>
  <si>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</si>
  <si>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</si>
  <si>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</si>
  <si>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</si>
  <si>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</si>
  <si>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</si>
  <si>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</si>
  <si>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</si>
  <si>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</si>
  <si>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</si>
  <si>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</si>
  <si>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</si>
  <si>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</si>
  <si>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</si>
  <si>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</si>
  <si>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</si>
  <si>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</si>
  <si>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</si>
  <si>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</si>
  <si>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</si>
  <si>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</si>
  <si>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</si>
  <si>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</si>
  <si>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</si>
  <si>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</si>
  <si>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</si>
  <si>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</si>
  <si>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</si>
  <si>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</si>
  <si>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</si>
  <si>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</si>
  <si>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</si>
  <si>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</si>
  <si>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</si>
  <si>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</si>
  <si>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</si>
  <si>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</si>
  <si>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</si>
  <si>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</si>
  <si>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</si>
  <si>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</si>
  <si>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</si>
  <si>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</si>
  <si>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</si>
  <si>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</si>
  <si>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</si>
  <si>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</si>
  <si>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</si>
  <si>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</si>
  <si>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</si>
  <si>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</si>
  <si>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</si>
  <si>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</si>
  <si>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</si>
  <si>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</si>
  <si>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</si>
  <si>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</si>
  <si>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</si>
  <si>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</si>
  <si>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</si>
  <si>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</si>
  <si>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</si>
  <si>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</si>
  <si>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</si>
  <si>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</si>
  <si>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</si>
  <si>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</si>
  <si>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</si>
  <si>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</si>
  <si>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</si>
  <si>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</si>
  <si>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</si>
  <si>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</si>
  <si>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</si>
  <si>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</si>
  <si>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</si>
  <si>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</si>
  <si>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</si>
  <si>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</si>
  <si>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</si>
  <si>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</si>
  <si>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</si>
  <si>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</si>
  <si>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</si>
  <si>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</si>
  <si>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</si>
  <si>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</si>
  <si>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</si>
  <si>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</si>
  <si>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</si>
  <si>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</si>
  <si>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</si>
  <si>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</si>
  <si>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</si>
  <si>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</si>
  <si>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</si>
  <si>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</si>
  <si>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</si>
  <si>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</si>
  <si>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</si>
  <si>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</si>
  <si>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</si>
  <si>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</si>
  <si>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</si>
  <si>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</si>
  <si>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</si>
  <si>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</si>
  <si>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</si>
  <si>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</si>
  <si>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</si>
  <si>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</si>
  <si>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</si>
  <si>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</si>
  <si>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</si>
  <si>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</si>
  <si>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</si>
  <si>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</si>
  <si>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</si>
  <si>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</si>
  <si>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</si>
  <si>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</si>
  <si>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</si>
  <si>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</si>
  <si>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</si>
  <si>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</si>
  <si>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</si>
  <si>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</si>
  <si>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</si>
  <si>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</si>
  <si>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</si>
  <si>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</si>
  <si>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</si>
  <si>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</si>
  <si>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</si>
  <si>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</si>
  <si>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</si>
  <si>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</si>
  <si>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</si>
  <si>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</si>
  <si>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</si>
  <si>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</si>
  <si>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</si>
  <si>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</si>
  <si>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</si>
  <si>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</si>
  <si>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</si>
  <si>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</si>
  <si>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</si>
  <si>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</si>
  <si>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</si>
  <si>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</si>
  <si>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</si>
  <si>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</si>
  <si>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</si>
  <si>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</si>
  <si>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</si>
  <si>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</si>
  <si>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</si>
  <si>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</si>
  <si>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</si>
  <si>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</si>
  <si>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</si>
  <si>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</si>
  <si>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</si>
  <si>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</si>
  <si>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</si>
  <si>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</si>
  <si>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</si>
  <si>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</si>
  <si>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</si>
  <si>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</si>
  <si>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</si>
  <si>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</si>
  <si>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</si>
  <si>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</si>
  <si>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</si>
  <si>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</si>
  <si>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</si>
  <si>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</si>
  <si>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</si>
  <si>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</si>
  <si>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</si>
  <si>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</si>
  <si>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</si>
  <si>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</si>
  <si>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</si>
  <si>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</si>
  <si>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</si>
  <si>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</si>
  <si>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</si>
  <si>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</si>
  <si>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</si>
  <si>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</si>
  <si>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</si>
  <si>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</si>
  <si>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</si>
  <si>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</si>
  <si>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</si>
  <si>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</si>
  <si>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</si>
  <si>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</si>
  <si>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</si>
  <si>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</si>
  <si>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</si>
  <si>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</si>
  <si>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</si>
  <si>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</si>
  <si>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</si>
  <si>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</si>
  <si>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</si>
  <si>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</si>
  <si>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</si>
  <si>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</si>
  <si>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</si>
  <si>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</si>
  <si>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</si>
  <si>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</si>
  <si>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</si>
  <si>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</si>
  <si>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</si>
  <si>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</si>
  <si>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</si>
  <si>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</si>
  <si>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</si>
  <si>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</si>
  <si>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</si>
  <si>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</si>
  <si>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</si>
  <si>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</si>
  <si>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</si>
  <si>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</si>
  <si>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</si>
  <si>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</si>
  <si>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</si>
  <si>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</si>
  <si>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</si>
  <si>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</si>
  <si>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</si>
  <si>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</si>
  <si>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</si>
  <si>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</si>
  <si>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</si>
  <si>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</si>
  <si>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</si>
  <si>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</si>
  <si>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</si>
  <si>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</si>
  <si>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</si>
  <si>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</si>
  <si>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</si>
  <si>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</si>
  <si>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</si>
  <si>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</si>
  <si>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</si>
  <si>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</si>
  <si>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</si>
  <si>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</si>
  <si>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</si>
  <si>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</si>
  <si>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</si>
  <si>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</si>
  <si>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</si>
  <si>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</si>
  <si>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</si>
  <si>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</si>
  <si>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</si>
  <si>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</si>
  <si>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</si>
  <si>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</si>
  <si>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</si>
  <si>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</si>
  <si>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</si>
  <si>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</si>
  <si>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</si>
  <si>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</si>
  <si>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</si>
  <si>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</si>
  <si>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</si>
  <si>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</si>
  <si>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</si>
  <si>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</si>
  <si>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</si>
  <si>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</si>
  <si>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</si>
  <si>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</si>
  <si>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</si>
  <si>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</si>
  <si>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</si>
  <si>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</si>
  <si>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</si>
  <si>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</si>
  <si>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</si>
  <si>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</si>
  <si>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</si>
  <si>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</si>
  <si>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</si>
  <si>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</si>
  <si>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</si>
  <si>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</si>
  <si>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</si>
  <si>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</si>
  <si>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</si>
  <si>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</si>
  <si>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</si>
  <si>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</si>
  <si>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</si>
  <si>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</si>
  <si>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</si>
  <si>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</si>
  <si>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</si>
  <si>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</si>
  <si>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</si>
  <si>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</si>
  <si>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</si>
  <si>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</si>
  <si>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</si>
  <si>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</si>
  <si>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</si>
  <si>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</si>
  <si>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</si>
  <si>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</si>
  <si>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</si>
  <si>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</si>
  <si>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</si>
  <si>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</si>
  <si>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</si>
  <si>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</si>
  <si>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</si>
  <si>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</si>
  <si>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</si>
  <si>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</si>
  <si>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</si>
  <si>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</si>
  <si>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</si>
  <si>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</si>
  <si>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</si>
  <si>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</si>
  <si>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</si>
  <si>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</si>
  <si>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</si>
  <si>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</si>
  <si>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</si>
  <si>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</si>
  <si>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</si>
  <si>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</si>
  <si>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</si>
  <si>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</si>
  <si>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</si>
  <si>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</si>
  <si>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</si>
  <si>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</si>
  <si>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</si>
  <si>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</si>
  <si>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</si>
  <si>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</si>
  <si>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</si>
  <si>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</si>
  <si>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</si>
  <si>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</si>
  <si>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</si>
  <si>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</si>
  <si>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</si>
  <si>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</si>
  <si>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</si>
  <si>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</si>
  <si>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</si>
  <si>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</si>
  <si>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</si>
  <si>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</si>
  <si>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</si>
  <si>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</si>
  <si>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</si>
  <si>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</si>
  <si>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</si>
  <si>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</si>
  <si>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</si>
  <si>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</si>
  <si>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</si>
  <si>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</si>
  <si>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</si>
  <si>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</si>
  <si>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</si>
  <si>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</si>
  <si>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</si>
  <si>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</si>
  <si>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</si>
  <si>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</si>
  <si>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</si>
  <si>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</si>
  <si>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</si>
  <si>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</si>
  <si>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</si>
  <si>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</si>
  <si>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</si>
  <si>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</si>
  <si>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</si>
  <si>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</si>
  <si>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</si>
  <si>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</si>
  <si>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</si>
  <si>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</si>
  <si>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</si>
  <si>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</si>
  <si>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</si>
  <si>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</si>
  <si>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</si>
  <si>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</si>
  <si>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</si>
  <si>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</si>
  <si>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</si>
  <si>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</si>
  <si>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</si>
  <si>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</si>
  <si>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</si>
  <si>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</si>
  <si>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</si>
  <si>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</si>
  <si>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</si>
  <si>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</si>
  <si>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</si>
  <si>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</si>
  <si>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</si>
  <si>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</si>
  <si>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</si>
  <si>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</si>
  <si>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</si>
  <si>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</si>
  <si>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</si>
  <si>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</si>
  <si>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</si>
  <si>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</si>
  <si>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</si>
  <si>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</si>
  <si>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</si>
  <si>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</si>
  <si>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</si>
  <si>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</si>
  <si>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</si>
  <si>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</si>
  <si>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</si>
  <si>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</si>
  <si>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</si>
  <si>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</si>
  <si>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</si>
  <si>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</si>
  <si>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</si>
  <si>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</si>
  <si>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</si>
  <si>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</si>
  <si>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</si>
  <si>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</si>
  <si>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</si>
  <si>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</si>
  <si>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</si>
  <si>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</si>
  <si>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</si>
  <si>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</si>
  <si>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</si>
  <si>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</si>
  <si>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</si>
  <si>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</si>
  <si>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</si>
  <si>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</si>
  <si>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</si>
  <si>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</si>
  <si>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</si>
  <si>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</si>
  <si>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</si>
  <si>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</si>
  <si>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</si>
  <si>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</si>
  <si>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</si>
  <si>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</si>
  <si>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</si>
  <si>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</si>
  <si>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</si>
  <si>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</si>
  <si>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</si>
  <si>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</si>
  <si>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</si>
  <si>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</si>
  <si>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</si>
  <si>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</si>
  <si>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</si>
  <si>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</si>
  <si>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</si>
  <si>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</si>
  <si>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</si>
  <si>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</si>
  <si>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</si>
  <si>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</si>
  <si>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</si>
  <si>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</si>
  <si>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</si>
  <si>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</si>
  <si>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</si>
  <si>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</si>
  <si>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</si>
  <si>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</si>
  <si>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</si>
  <si>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</si>
  <si>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</si>
  <si>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</si>
  <si>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</si>
  <si>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</si>
  <si>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</si>
  <si>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</si>
  <si>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</si>
  <si>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</si>
  <si>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</si>
  <si>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</si>
  <si>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</si>
  <si>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</si>
  <si>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</si>
  <si>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</si>
  <si>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</si>
  <si>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</si>
  <si>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</si>
  <si>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</si>
  <si>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</si>
  <si>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</si>
  <si>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</si>
  <si>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</si>
  <si>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</si>
  <si>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</si>
  <si>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</si>
  <si>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</si>
  <si>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</si>
  <si>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</si>
  <si>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</si>
  <si>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</si>
  <si>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</si>
  <si>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</si>
  <si>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</si>
  <si>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</si>
  <si>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</si>
  <si>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</si>
  <si>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</si>
  <si>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</si>
  <si>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</si>
  <si>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</si>
  <si>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</si>
  <si>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</si>
  <si>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</si>
  <si>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</si>
  <si>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</si>
  <si>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</si>
  <si>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</si>
  <si>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</si>
  <si>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</si>
  <si>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</si>
  <si>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</si>
  <si>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</si>
  <si>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</si>
  <si>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</si>
  <si>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</si>
  <si>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</si>
  <si>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</si>
  <si>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</si>
  <si>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</si>
  <si>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</si>
  <si>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</si>
  <si>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</si>
  <si>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</si>
  <si>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</si>
  <si>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</si>
  <si>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</si>
  <si>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</si>
  <si>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</si>
  <si>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</si>
  <si>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</si>
  <si>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</si>
  <si>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</si>
  <si>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</si>
  <si>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</si>
  <si>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</si>
  <si>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</si>
  <si>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</si>
  <si>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</si>
  <si>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</si>
  <si>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</si>
  <si>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</si>
  <si>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</si>
  <si>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</si>
  <si>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</si>
  <si>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</si>
  <si>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</si>
  <si>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</si>
  <si>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</si>
  <si>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</si>
  <si>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</si>
  <si>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</si>
  <si>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</si>
  <si>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</si>
  <si>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</si>
  <si>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</si>
  <si>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</si>
  <si>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</si>
  <si>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</si>
  <si>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</si>
  <si>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</si>
  <si>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</si>
  <si>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</si>
  <si>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</si>
  <si>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</si>
  <si>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</si>
  <si>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</si>
  <si>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</si>
  <si>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</si>
  <si>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</si>
  <si>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</si>
  <si>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</si>
  <si>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</si>
  <si>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</si>
  <si>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</si>
  <si>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</si>
  <si>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</si>
  <si>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</si>
  <si>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</si>
  <si>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</si>
  <si>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</si>
  <si>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</si>
  <si>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</si>
  <si>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</si>
  <si>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</si>
  <si>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</si>
  <si>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</si>
  <si>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</si>
  <si>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</si>
  <si>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</si>
  <si>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</si>
  <si>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</si>
  <si>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</si>
  <si>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</si>
  <si>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</si>
  <si>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</si>
  <si>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</si>
  <si>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</si>
  <si>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</si>
  <si>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</si>
  <si>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</si>
  <si>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</si>
  <si>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</si>
  <si>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</si>
  <si>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</si>
  <si>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</si>
  <si>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</si>
  <si>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</si>
  <si>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</si>
  <si>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</si>
  <si>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</si>
  <si>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</si>
  <si>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</si>
  <si>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</si>
  <si>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</si>
  <si>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</si>
  <si>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</si>
  <si>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</si>
  <si>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</si>
  <si>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</si>
  <si>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</si>
  <si>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</si>
  <si>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</si>
  <si>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</si>
  <si>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</si>
  <si>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</si>
  <si>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</si>
  <si>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</si>
  <si>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</si>
  <si>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</si>
  <si>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</si>
  <si>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</si>
  <si>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</si>
  <si>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</si>
  <si>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</si>
  <si>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</si>
  <si>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</si>
  <si>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</si>
  <si>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</si>
  <si>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</si>
  <si>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</si>
  <si>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</si>
  <si>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</si>
  <si>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</si>
  <si>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</si>
  <si>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</si>
  <si>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</si>
  <si>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</si>
  <si>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</si>
  <si>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</si>
  <si>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</si>
  <si>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</si>
  <si>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</si>
  <si>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</si>
  <si>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</si>
  <si>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</si>
  <si>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</si>
  <si>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</si>
  <si>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</si>
  <si>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</si>
  <si>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</si>
  <si>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</si>
  <si>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</si>
  <si>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</si>
  <si>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</si>
  <si>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</si>
  <si>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</si>
  <si>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</si>
  <si>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</si>
  <si>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</si>
  <si>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</si>
  <si>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</si>
  <si>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</si>
  <si>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</si>
  <si>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</si>
  <si>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</si>
  <si>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</si>
  <si>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</si>
  <si>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</si>
  <si>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</si>
  <si>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</si>
  <si>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</si>
  <si>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</si>
  <si>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</si>
  <si>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</si>
  <si>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</si>
  <si>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</si>
  <si>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</si>
  <si>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</si>
  <si>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</si>
  <si>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</si>
  <si>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</si>
  <si>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</si>
  <si>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</si>
  <si>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</si>
  <si>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</si>
  <si>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</si>
  <si>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</si>
  <si>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</si>
  <si>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</si>
  <si>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</si>
  <si>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</si>
  <si>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</si>
  <si>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</si>
  <si>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</si>
  <si>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</si>
  <si>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</si>
  <si>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</si>
  <si>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</si>
  <si>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</si>
  <si>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</si>
  <si>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</si>
  <si>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</si>
  <si>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</si>
  <si>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</si>
  <si>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</si>
  <si>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</si>
  <si>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</si>
  <si>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</si>
  <si>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</si>
  <si>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</si>
  <si>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</si>
  <si>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</si>
  <si>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</si>
  <si>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</si>
  <si>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</si>
  <si>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</si>
  <si>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</si>
  <si>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</si>
  <si>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</si>
  <si>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</si>
  <si>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</si>
  <si>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</si>
  <si>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</si>
  <si>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</si>
  <si>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</si>
  <si>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</si>
  <si>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</si>
  <si>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</si>
  <si>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</si>
  <si>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</si>
  <si>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</si>
  <si>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</si>
  <si>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</si>
  <si>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</si>
  <si>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</si>
  <si>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</si>
  <si>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</si>
  <si>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</si>
  <si>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</si>
  <si>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</si>
  <si>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</si>
  <si>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</si>
  <si>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</si>
  <si>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</si>
  <si>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</si>
  <si>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</si>
  <si>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</si>
  <si>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</si>
  <si>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</si>
  <si>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</si>
  <si>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</si>
  <si>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</si>
  <si>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</si>
  <si>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</si>
  <si>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</si>
  <si>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</si>
  <si>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</si>
  <si>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</si>
  <si>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</si>
  <si>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</si>
  <si>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</si>
  <si>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</si>
  <si>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</si>
  <si>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</si>
  <si>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</si>
  <si>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</si>
  <si>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</si>
  <si>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</si>
  <si>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</si>
  <si>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</si>
  <si>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</si>
  <si>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</si>
  <si>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</si>
  <si>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</si>
  <si>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</si>
  <si>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</si>
  <si>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</si>
  <si>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</si>
  <si>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</si>
  <si>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</si>
  <si>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</si>
  <si>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</si>
  <si>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</si>
  <si>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</si>
  <si>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</si>
  <si>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</si>
  <si>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</si>
  <si>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</si>
  <si>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</si>
  <si>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</si>
  <si>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</si>
  <si>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</si>
  <si>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</si>
  <si>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</si>
  <si>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</si>
  <si>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</si>
  <si>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</si>
  <si>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</si>
  <si>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</si>
  <si>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</si>
  <si>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</si>
  <si>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</si>
  <si>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</si>
  <si>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</si>
  <si>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</si>
  <si>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</si>
  <si>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</si>
  <si>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</si>
  <si>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</si>
  <si>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</si>
  <si>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</si>
  <si>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</si>
  <si>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</si>
  <si>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</si>
  <si>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</si>
  <si>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</si>
  <si>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</si>
  <si>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</si>
  <si>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</si>
  <si>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</si>
  <si>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</si>
  <si>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</si>
  <si>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</si>
  <si>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</si>
  <si>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</si>
  <si>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</si>
  <si>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</si>
  <si>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</si>
  <si>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</si>
  <si>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</si>
  <si>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</si>
  <si>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</si>
  <si>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</si>
  <si>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</si>
  <si>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</si>
  <si>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</si>
  <si>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</si>
  <si>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</si>
  <si>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</si>
  <si>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</si>
  <si>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</si>
  <si>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</si>
  <si>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</si>
  <si>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</si>
  <si>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</si>
  <si>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</si>
  <si>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</si>
  <si>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</si>
  <si>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</si>
  <si>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</si>
  <si>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</si>
  <si>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</si>
  <si>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</si>
  <si>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</si>
  <si>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</si>
  <si>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</si>
  <si>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</si>
  <si>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</si>
  <si>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</si>
  <si>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</si>
  <si>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</si>
  <si>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</si>
  <si>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</si>
  <si>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</si>
  <si>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</si>
  <si>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</si>
  <si>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</si>
  <si>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</si>
  <si>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</si>
  <si>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</si>
  <si>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</si>
  <si>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</si>
  <si>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</si>
  <si>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</si>
  <si>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</si>
  <si>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</si>
  <si>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</si>
  <si>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</si>
  <si>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</si>
  <si>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</si>
  <si>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</si>
  <si>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</si>
  <si>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</si>
  <si>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</si>
  <si>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</si>
  <si>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</si>
  <si>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</si>
  <si>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</si>
  <si>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</si>
  <si>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</si>
  <si>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</si>
  <si>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</si>
  <si>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</si>
  <si>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</si>
  <si>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</si>
  <si>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</si>
  <si>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</si>
  <si>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</si>
  <si>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</si>
  <si>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</si>
  <si>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</si>
  <si>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</si>
  <si>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</si>
  <si>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</si>
  <si>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</si>
  <si>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</si>
  <si>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</si>
  <si>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</si>
  <si>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</si>
  <si>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</si>
  <si>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</si>
  <si>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</si>
  <si>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</si>
  <si>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</si>
  <si>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</si>
  <si>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</si>
  <si>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</si>
  <si>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</si>
  <si>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</si>
  <si>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</si>
  <si>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</si>
  <si>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</si>
  <si>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</si>
  <si>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</si>
  <si>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</si>
  <si>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</si>
  <si>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</si>
  <si>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</si>
  <si>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</si>
  <si>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</si>
  <si>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</si>
  <si>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</si>
  <si>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</si>
  <si>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</si>
  <si>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</si>
  <si>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</si>
  <si>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</si>
  <si>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</si>
  <si>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</si>
  <si>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</si>
  <si>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</si>
  <si>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</si>
  <si>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</si>
  <si>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</si>
  <si>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</si>
  <si>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</si>
  <si>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</si>
  <si>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</si>
  <si>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</si>
  <si>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</si>
  <si>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</si>
  <si>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</si>
  <si>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</si>
  <si>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</si>
  <si>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</si>
  <si>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</si>
  <si>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</si>
  <si>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</si>
  <si>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</si>
  <si>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</si>
  <si>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</si>
  <si>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</si>
  <si>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</si>
  <si>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</si>
  <si>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</si>
  <si>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</si>
  <si>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</si>
  <si>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</si>
  <si>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</si>
  <si>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</si>
  <si>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</si>
  <si>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</si>
  <si>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</si>
  <si>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</si>
  <si>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</si>
  <si>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</si>
  <si>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</si>
  <si>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</si>
  <si>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</si>
  <si>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</si>
  <si>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</si>
  <si>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</si>
  <si>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</si>
  <si>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</si>
  <si>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</si>
  <si>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</si>
  <si>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</si>
  <si>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</si>
  <si>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</si>
  <si>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</si>
  <si>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</si>
  <si>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</si>
  <si>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</si>
  <si>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</si>
  <si>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</si>
  <si>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</si>
  <si>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</si>
  <si>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</si>
  <si>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</si>
  <si>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</si>
  <si>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</si>
  <si>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</si>
  <si>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</si>
  <si>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</si>
  <si>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</si>
  <si>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</si>
  <si>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</si>
  <si>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</si>
  <si>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</si>
  <si>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</si>
  <si>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</si>
  <si>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</si>
  <si>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</si>
  <si>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</si>
  <si>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</si>
  <si>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</si>
  <si>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</si>
  <si>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</si>
  <si>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</si>
  <si>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</si>
  <si>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</si>
  <si>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</si>
  <si>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</si>
  <si>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</si>
  <si>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</si>
  <si>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</si>
  <si>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</si>
  <si>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</si>
  <si>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</si>
  <si>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</si>
  <si>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</si>
  <si>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</si>
  <si>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</si>
  <si>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</si>
  <si>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</si>
  <si>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</si>
  <si>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</si>
  <si>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</si>
  <si>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</si>
  <si>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</si>
  <si>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</si>
  <si>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</si>
  <si>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</si>
  <si>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</si>
  <si>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</si>
  <si>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</si>
  <si>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</si>
  <si>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</si>
  <si>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</si>
  <si>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</si>
  <si>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</si>
  <si>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</si>
  <si>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</si>
  <si>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</si>
  <si>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</si>
  <si>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</si>
  <si>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</si>
  <si>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</si>
  <si>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</si>
  <si>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</si>
  <si>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</si>
  <si>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</si>
  <si>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</si>
  <si>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</si>
  <si>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</si>
  <si>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</si>
  <si>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</si>
  <si>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</si>
  <si>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</si>
  <si>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</si>
  <si>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</si>
  <si>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</si>
  <si>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</si>
  <si>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</si>
  <si>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</si>
  <si>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</si>
  <si>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</si>
  <si>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</si>
  <si>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</si>
  <si>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</si>
  <si>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</si>
  <si>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</si>
  <si>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</si>
  <si>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</si>
  <si>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</si>
  <si>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</si>
  <si>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</si>
  <si>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</si>
  <si>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</si>
  <si>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</si>
  <si>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</si>
  <si>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</si>
  <si>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</si>
  <si>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</si>
  <si>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</si>
  <si>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</si>
  <si>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</si>
  <si>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</si>
  <si>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</si>
  <si>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</si>
  <si>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</si>
  <si>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</si>
  <si>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</si>
  <si>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</si>
  <si>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</si>
  <si>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</si>
  <si>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</si>
  <si>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</si>
  <si>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</si>
  <si>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</si>
  <si>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</si>
  <si>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</si>
  <si>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</si>
  <si>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</si>
  <si>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</si>
  <si>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</si>
  <si>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</si>
  <si>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</si>
  <si>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</si>
  <si>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</si>
  <si>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</si>
  <si>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</si>
  <si>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</si>
  <si>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</si>
  <si>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</si>
  <si>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</si>
  <si>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</si>
  <si>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</si>
  <si>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</si>
  <si>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</si>
  <si>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</si>
  <si>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</si>
  <si>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</si>
  <si>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</si>
  <si>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</si>
  <si>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</si>
  <si>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</si>
  <si>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</si>
  <si>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</si>
  <si>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</si>
  <si>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</si>
  <si>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</si>
  <si>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</si>
  <si>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</si>
  <si>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</si>
  <si>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</si>
  <si>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</si>
  <si>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</si>
  <si>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</si>
  <si>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</si>
  <si>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</si>
  <si>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</si>
  <si>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</si>
  <si>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</si>
  <si>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</si>
  <si>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</si>
  <si>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</si>
  <si>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</si>
  <si>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</si>
  <si>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</si>
  <si>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</si>
  <si>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</si>
  <si>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</si>
  <si>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</si>
  <si>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</si>
  <si>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</si>
  <si>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</si>
  <si>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</si>
  <si>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</si>
  <si>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</si>
  <si>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</si>
  <si>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</si>
  <si>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</si>
  <si>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</si>
  <si>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</si>
  <si>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</si>
  <si>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</si>
  <si>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</si>
  <si>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</si>
  <si>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</si>
  <si>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</si>
  <si>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</si>
  <si>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</si>
  <si>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</si>
  <si>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</si>
  <si>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</si>
  <si>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</si>
  <si>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</si>
  <si>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</si>
  <si>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</si>
  <si>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</si>
  <si>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</si>
  <si>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</si>
  <si>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</si>
  <si>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</si>
  <si>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</si>
  <si>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</si>
  <si>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</si>
  <si>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</si>
  <si>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</si>
  <si>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</si>
  <si>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</si>
  <si>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</si>
  <si>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</si>
  <si>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</si>
  <si>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</si>
  <si>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</si>
  <si>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</si>
  <si>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</si>
  <si>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</si>
  <si>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</si>
  <si>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</si>
  <si>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</si>
  <si>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</si>
  <si>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</si>
  <si>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</si>
  <si>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</si>
  <si>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</si>
  <si>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</si>
  <si>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</si>
  <si>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</si>
  <si>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</si>
  <si>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</si>
  <si>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</si>
  <si>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</si>
  <si>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</si>
  <si>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</si>
  <si>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</si>
  <si>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</si>
  <si>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</si>
  <si>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</si>
  <si>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</si>
  <si>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</si>
  <si>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</si>
  <si>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</si>
  <si>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</si>
  <si>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</si>
  <si>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</si>
  <si>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</si>
  <si>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</si>
  <si>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</si>
  <si>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</si>
  <si>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</si>
  <si>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</si>
  <si>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</si>
  <si>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</si>
  <si>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</si>
  <si>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</si>
  <si>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</si>
  <si>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</si>
  <si>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</si>
  <si>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</si>
  <si>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</si>
  <si>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</si>
  <si>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</si>
  <si>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</si>
  <si>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</si>
  <si>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</si>
  <si>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</si>
  <si>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</si>
  <si>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</si>
  <si>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</si>
  <si>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</si>
  <si>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</si>
  <si>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</si>
  <si>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</si>
  <si>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</si>
  <si>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</si>
  <si>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</si>
  <si>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</si>
  <si>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</si>
  <si>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</si>
  <si>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</si>
  <si>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</si>
  <si>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</si>
  <si>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</si>
  <si>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</si>
  <si>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</si>
  <si>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</si>
  <si>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</si>
  <si>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</si>
  <si>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</si>
  <si>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</si>
  <si>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</si>
  <si>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</si>
  <si>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</si>
  <si>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</si>
  <si>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</si>
  <si>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</si>
  <si>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</si>
  <si>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</si>
  <si>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</si>
  <si>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</si>
  <si>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</si>
  <si>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</si>
  <si>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</si>
  <si>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</si>
  <si>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</si>
  <si>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</si>
  <si>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</si>
  <si>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</si>
  <si>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</si>
  <si>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</si>
  <si>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</si>
  <si>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</si>
  <si>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</si>
  <si>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</si>
  <si>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</si>
  <si>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</si>
  <si>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</si>
  <si>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</si>
  <si>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</si>
  <si>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</si>
  <si>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</si>
  <si>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</si>
  <si>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</si>
  <si>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</si>
  <si>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</si>
  <si>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</si>
  <si>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</si>
  <si>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</si>
  <si>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</si>
  <si>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</si>
  <si>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</si>
  <si>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</si>
  <si>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</si>
  <si>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</si>
  <si>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</si>
  <si>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</si>
  <si>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</si>
  <si>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</si>
  <si>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</si>
  <si>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</si>
  <si>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</si>
  <si>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</si>
  <si>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</si>
  <si>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</si>
  <si>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</si>
  <si>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</si>
  <si>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</si>
  <si>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</si>
  <si>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</si>
  <si>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</si>
  <si>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</si>
  <si>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</si>
  <si>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</si>
  <si>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</si>
  <si>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</si>
  <si>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</si>
  <si>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</si>
  <si>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</si>
  <si>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</si>
  <si>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</si>
  <si>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</si>
  <si>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</si>
  <si>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</si>
  <si>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</si>
  <si>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</si>
  <si>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</si>
  <si>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</si>
  <si>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</si>
  <si>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</si>
  <si>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</si>
  <si>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</si>
  <si>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</si>
  <si>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</si>
  <si>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</si>
  <si>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</si>
  <si>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</si>
  <si>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</si>
  <si>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</si>
  <si>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</si>
  <si>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</si>
  <si>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</si>
  <si>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</si>
  <si>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</si>
  <si>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</si>
  <si>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</si>
  <si>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</si>
  <si>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</si>
  <si>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</si>
  <si>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</si>
  <si>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</si>
  <si>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</si>
  <si>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</si>
  <si>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</si>
  <si>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</si>
  <si>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</si>
  <si>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</si>
  <si>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</si>
  <si>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</si>
  <si>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</si>
  <si>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</si>
  <si>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</si>
  <si>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</si>
  <si>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</si>
  <si>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</si>
  <si>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</si>
  <si>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</si>
  <si>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</si>
  <si>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</si>
  <si>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</si>
  <si>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</si>
  <si>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</si>
  <si>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</si>
  <si>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</si>
  <si>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</si>
  <si>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</si>
  <si>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</si>
  <si>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</si>
  <si>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</si>
  <si>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</si>
  <si>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</si>
  <si>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</si>
  <si>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</si>
  <si>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</si>
  <si>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</si>
  <si>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</si>
  <si>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</si>
  <si>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</si>
  <si>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</si>
  <si>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</si>
  <si>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</si>
  <si>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</si>
  <si>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</si>
  <si>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</si>
  <si>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</si>
  <si>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</si>
  <si>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</si>
  <si>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</si>
  <si>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</si>
  <si>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</si>
  <si>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</si>
  <si>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</si>
  <si>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</si>
  <si>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</si>
  <si>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</si>
  <si>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</si>
  <si>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</si>
  <si>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</si>
  <si>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</si>
  <si>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</si>
  <si>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</si>
  <si>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</si>
  <si>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</si>
  <si>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</si>
  <si>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</si>
  <si>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</si>
  <si>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</si>
  <si>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</si>
  <si>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</si>
  <si>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</si>
  <si>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</si>
  <si>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</si>
  <si>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</si>
  <si>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</si>
  <si>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</si>
  <si>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</si>
  <si>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</si>
  <si>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</si>
  <si>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</si>
  <si>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</si>
  <si>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</si>
  <si>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</si>
  <si>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</si>
  <si>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</si>
  <si>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</si>
  <si>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</si>
  <si>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</si>
  <si>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</si>
  <si>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</si>
  <si>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</si>
  <si>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</si>
  <si>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</si>
  <si>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</si>
  <si>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</si>
  <si>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</si>
  <si>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</si>
  <si>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</si>
  <si>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</si>
  <si>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</si>
  <si>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</si>
  <si>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</si>
  <si>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</si>
  <si>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</si>
  <si>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</si>
  <si>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</si>
  <si>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</si>
  <si>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</si>
  <si>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</si>
  <si>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</si>
  <si>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</si>
  <si>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</si>
  <si>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</si>
  <si>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</si>
  <si>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</si>
  <si>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</si>
  <si>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</si>
  <si>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</si>
  <si>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</si>
  <si>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</si>
  <si>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</si>
  <si>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</si>
  <si>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</si>
  <si>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</si>
  <si>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</si>
  <si>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</si>
  <si>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</si>
  <si>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</si>
  <si>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</si>
  <si>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</si>
  <si>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</si>
  <si>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</si>
  <si>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</si>
  <si>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</si>
  <si>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</si>
  <si>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</si>
  <si>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</si>
  <si>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</si>
  <si>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</si>
  <si>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</si>
  <si>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</si>
  <si>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</si>
  <si>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</si>
  <si>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</si>
  <si>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</si>
  <si>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</si>
  <si>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</si>
  <si>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</si>
  <si>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</si>
  <si>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</si>
  <si>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</si>
  <si>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</si>
  <si>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</si>
  <si>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</si>
  <si>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</si>
  <si>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</si>
  <si>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</si>
  <si>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</si>
  <si>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</si>
  <si>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</si>
  <si>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</si>
  <si>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</si>
  <si>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</si>
  <si>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</si>
  <si>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</si>
  <si>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</si>
  <si>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</si>
  <si>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</si>
  <si>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</si>
  <si>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</si>
  <si>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</si>
  <si>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</si>
  <si>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</si>
  <si>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</si>
  <si>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</si>
  <si>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</si>
  <si>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</si>
  <si>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</si>
  <si>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</si>
  <si>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</si>
  <si>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</si>
  <si>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</si>
  <si>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</si>
  <si>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</si>
  <si>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</si>
  <si>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</si>
  <si>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</si>
  <si>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</si>
  <si>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</si>
  <si>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</si>
  <si>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</si>
  <si>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</si>
  <si>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</si>
  <si>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</si>
  <si>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</si>
  <si>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</si>
  <si>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</si>
  <si>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</si>
  <si>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</si>
  <si>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</si>
  <si>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</si>
  <si>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</si>
  <si>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</si>
  <si>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</si>
  <si>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</si>
  <si>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</si>
  <si>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</si>
  <si>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</si>
  <si>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</si>
  <si>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</si>
  <si>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</si>
  <si>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</si>
  <si>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</si>
  <si>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</si>
  <si>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</si>
  <si>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</si>
  <si>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</si>
  <si>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</si>
  <si>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</si>
  <si>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</si>
  <si>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</si>
  <si>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</si>
  <si>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</si>
  <si>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</si>
  <si>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</si>
  <si>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</si>
  <si>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</si>
  <si>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</si>
  <si>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</si>
  <si>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</si>
  <si>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</si>
  <si>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</si>
  <si>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</si>
  <si>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</si>
  <si>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</si>
  <si>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</si>
  <si>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</si>
  <si>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</si>
  <si>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</si>
  <si>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</si>
  <si>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</si>
  <si>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</si>
  <si>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</si>
  <si>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</si>
  <si>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</si>
  <si>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</si>
  <si>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</si>
  <si>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</si>
  <si>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</si>
  <si>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</si>
  <si>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</si>
  <si>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</si>
  <si>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</si>
  <si>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</si>
  <si>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</si>
  <si>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</si>
  <si>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</si>
  <si>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</si>
  <si>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</si>
  <si>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</si>
  <si>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</si>
  <si>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</si>
  <si>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</si>
  <si>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</si>
  <si>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</si>
  <si>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</si>
  <si>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</si>
  <si>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</si>
  <si>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</si>
  <si>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</si>
  <si>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</si>
  <si>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</si>
  <si>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</si>
  <si>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</si>
  <si>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</si>
  <si>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</si>
  <si>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</si>
  <si>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</si>
  <si>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</si>
  <si>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</si>
  <si>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</si>
  <si>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</si>
  <si>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</si>
  <si>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</si>
  <si>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</si>
  <si>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</si>
  <si>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</si>
  <si>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</si>
  <si>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</si>
  <si>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</si>
  <si>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</si>
  <si>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</si>
  <si>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</si>
  <si>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</si>
  <si>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</si>
  <si>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</si>
  <si>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</si>
  <si>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</si>
  <si>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</si>
  <si>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</si>
  <si>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</si>
  <si>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</si>
  <si>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</si>
  <si>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</si>
  <si>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</si>
  <si>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</si>
  <si>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</si>
  <si>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</si>
  <si>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</si>
  <si>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</si>
  <si>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</si>
  <si>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</si>
  <si>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</si>
  <si>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</si>
  <si>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</si>
  <si>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</si>
  <si>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</si>
  <si>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</si>
  <si>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</si>
  <si>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</si>
  <si>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</si>
  <si>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</si>
  <si>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</si>
  <si>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</si>
  <si>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</si>
  <si>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</si>
  <si>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</si>
  <si>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</si>
  <si>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</si>
  <si>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</si>
  <si>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</si>
  <si>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</si>
  <si>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</si>
  <si>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</si>
  <si>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</si>
  <si>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</si>
  <si>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</si>
  <si>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</si>
  <si>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</si>
  <si>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</si>
  <si>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</si>
  <si>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</si>
  <si>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</si>
  <si>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</si>
  <si>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</si>
  <si>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</si>
  <si>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</si>
  <si>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</si>
  <si>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</si>
  <si>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</si>
  <si>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</si>
  <si>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</si>
  <si>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</si>
  <si>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</si>
  <si>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</si>
  <si>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</si>
  <si>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</si>
  <si>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</si>
  <si>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</si>
  <si>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</si>
  <si>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</si>
  <si>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</si>
  <si>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</si>
  <si>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</si>
  <si>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</si>
  <si>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</si>
  <si>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</si>
  <si>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</si>
  <si>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</si>
  <si>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</si>
  <si>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</si>
  <si>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</si>
  <si>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</si>
  <si>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</si>
  <si>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</si>
  <si>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</si>
  <si>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</si>
  <si>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</si>
  <si>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</si>
  <si>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</si>
  <si>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</si>
  <si>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</si>
  <si>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</si>
  <si>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</si>
  <si>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</si>
  <si>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</si>
  <si>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</si>
  <si>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</si>
  <si>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</si>
  <si>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</si>
  <si>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</si>
  <si>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</si>
  <si>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</si>
  <si>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</si>
  <si>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</si>
  <si>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</si>
  <si>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</si>
  <si>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</si>
  <si>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</si>
  <si>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</si>
  <si>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</si>
  <si>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</si>
  <si>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</si>
  <si>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</si>
  <si>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</si>
  <si>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</si>
  <si>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</si>
  <si>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</si>
  <si>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</si>
  <si>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</si>
  <si>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</si>
  <si>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</si>
  <si>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</si>
  <si>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</si>
  <si>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</si>
  <si>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</si>
  <si>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</si>
  <si>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</si>
  <si>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</si>
  <si>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</si>
  <si>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</si>
  <si>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</si>
  <si>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</si>
  <si>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</si>
  <si>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</si>
  <si>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</si>
  <si>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</si>
  <si>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</si>
  <si>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</si>
  <si>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</si>
  <si>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</si>
  <si>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</si>
  <si>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</si>
  <si>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</si>
  <si>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</si>
  <si>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</si>
  <si>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</si>
  <si>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</si>
  <si>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</si>
  <si>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</si>
  <si>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</si>
  <si>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</si>
  <si>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</si>
  <si>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</si>
  <si>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</si>
  <si>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</si>
  <si>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</si>
  <si>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</si>
  <si>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</si>
  <si>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</si>
  <si>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</si>
  <si>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</si>
  <si>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</si>
  <si>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</si>
  <si>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</si>
  <si>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</si>
  <si>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</si>
  <si>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</si>
  <si>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</si>
  <si>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</si>
  <si>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</si>
  <si>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</si>
  <si>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</si>
  <si>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</si>
  <si>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</si>
  <si>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</si>
  <si>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</si>
  <si>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</si>
  <si>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</si>
  <si>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</si>
  <si>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</si>
  <si>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</si>
  <si>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</si>
  <si>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</si>
  <si>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</si>
  <si>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</si>
  <si>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</si>
  <si>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</si>
  <si>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</si>
  <si>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</si>
  <si>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</si>
  <si>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</si>
  <si>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</si>
  <si>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</si>
  <si>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</si>
  <si>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</si>
  <si>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</si>
  <si>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</si>
  <si>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</si>
  <si>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</si>
  <si>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</si>
  <si>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</si>
  <si>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</si>
  <si>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</si>
  <si>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</si>
  <si>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</si>
  <si>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</si>
  <si>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</si>
  <si>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</si>
  <si>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</si>
  <si>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</si>
  <si>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</si>
  <si>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</si>
  <si>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</si>
  <si>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</si>
  <si>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</si>
  <si>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</si>
  <si>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</si>
  <si>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</si>
  <si>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</si>
  <si>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</si>
  <si>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</si>
  <si>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</si>
  <si>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</si>
  <si>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</si>
  <si>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</si>
  <si>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</si>
  <si>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</si>
  <si>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</si>
  <si>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</si>
  <si>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</si>
  <si>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</si>
  <si>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</si>
  <si>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</si>
  <si>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</si>
  <si>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</si>
  <si>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</si>
  <si>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</si>
  <si>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</si>
  <si>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</si>
  <si>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</si>
  <si>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</si>
  <si>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</si>
  <si>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</si>
  <si>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</si>
  <si>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</si>
  <si>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</si>
  <si>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</si>
  <si>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</si>
  <si>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</si>
  <si>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</si>
  <si>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</si>
  <si>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</si>
  <si>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</si>
  <si>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</si>
  <si>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</si>
  <si>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</si>
  <si>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</si>
  <si>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</si>
  <si>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</si>
  <si>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</si>
  <si>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</si>
  <si>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</si>
  <si>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</si>
  <si>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</si>
  <si>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</si>
  <si>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</si>
  <si>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</si>
  <si>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</si>
  <si>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</si>
  <si>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</si>
  <si>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</si>
  <si>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</si>
  <si>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</si>
  <si>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</si>
  <si>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</si>
  <si>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</si>
  <si>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</si>
  <si>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</si>
  <si>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</si>
  <si>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</si>
  <si>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</si>
  <si>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</si>
  <si>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</si>
  <si>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</si>
  <si>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</si>
  <si>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</si>
  <si>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</si>
  <si>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</si>
  <si>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</si>
  <si>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</si>
  <si>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</si>
  <si>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</si>
  <si>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</si>
  <si>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</si>
  <si>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</si>
  <si>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</si>
  <si>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</si>
  <si>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</si>
  <si>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</si>
  <si>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</si>
  <si>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</si>
  <si>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</si>
  <si>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</si>
  <si>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</si>
  <si>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</si>
  <si>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</si>
  <si>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</si>
  <si>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</si>
  <si>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</si>
  <si>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</si>
  <si>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</si>
  <si>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</si>
  <si>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</si>
  <si>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</si>
  <si>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</si>
  <si>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</si>
  <si>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</si>
  <si>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</si>
  <si>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</si>
  <si>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</si>
  <si>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</si>
  <si>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</si>
  <si>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</si>
  <si>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</si>
  <si>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</si>
  <si>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</si>
  <si>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</si>
  <si>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</si>
  <si>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</si>
  <si>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</si>
  <si>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</si>
  <si>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</si>
  <si>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</si>
  <si>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</si>
  <si>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</si>
  <si>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</si>
  <si>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</si>
  <si>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</si>
  <si>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</si>
  <si>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</si>
  <si>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</si>
  <si>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</si>
  <si>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</si>
  <si>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</si>
  <si>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</si>
  <si>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</si>
  <si>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</si>
  <si>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</si>
  <si>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</si>
  <si>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</si>
  <si>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</si>
  <si>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</si>
  <si>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</si>
  <si>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</si>
  <si>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</si>
  <si>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</si>
  <si>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</si>
  <si>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</si>
  <si>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</si>
  <si>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</si>
  <si>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</si>
  <si>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</si>
  <si>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</si>
  <si>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</si>
  <si>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</si>
  <si>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</si>
  <si>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</si>
  <si>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</si>
  <si>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</si>
  <si>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</si>
  <si>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</si>
  <si>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</si>
  <si>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</si>
  <si>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</si>
  <si>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</si>
  <si>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</si>
  <si>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</si>
  <si>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</si>
  <si>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</si>
  <si>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</si>
  <si>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</si>
  <si>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</si>
  <si>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</si>
  <si>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</si>
  <si>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</si>
  <si>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</si>
  <si>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</si>
  <si>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</si>
  <si>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</si>
  <si>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</si>
  <si>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</si>
  <si>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</si>
  <si>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</si>
  <si>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</si>
  <si>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</si>
  <si>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</si>
  <si>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</si>
  <si>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</si>
  <si>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</si>
  <si>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</si>
  <si>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</si>
  <si>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</si>
  <si>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</si>
  <si>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</si>
  <si>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</si>
  <si>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</si>
  <si>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</si>
  <si>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</si>
  <si>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</si>
  <si>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</si>
  <si>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</si>
  <si>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</si>
  <si>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</si>
  <si>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</si>
  <si>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</si>
  <si>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</si>
  <si>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</si>
  <si>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</si>
  <si>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</si>
  <si>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</si>
  <si>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</si>
  <si>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</si>
  <si>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</si>
  <si>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</si>
  <si>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</si>
  <si>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</si>
  <si>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</si>
  <si>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</si>
  <si>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</si>
  <si>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</si>
  <si>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</si>
  <si>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</si>
  <si>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</si>
  <si>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</si>
  <si>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</si>
  <si>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</si>
  <si>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</si>
  <si>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</si>
  <si>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</si>
  <si>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</si>
  <si>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</si>
  <si>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</si>
  <si>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</si>
  <si>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</si>
  <si>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</si>
  <si>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</si>
  <si>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</si>
  <si>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</si>
  <si>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</si>
  <si>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</si>
  <si>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</si>
  <si>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</si>
  <si>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</si>
  <si>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</si>
  <si>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</si>
  <si>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</si>
  <si>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</si>
  <si>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</si>
  <si>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</si>
  <si>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</si>
  <si>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</si>
  <si>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</si>
  <si>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</si>
  <si>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</si>
  <si>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</si>
  <si>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</si>
  <si>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</si>
  <si>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</si>
  <si>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</si>
  <si>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</si>
  <si>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</si>
  <si>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</si>
  <si>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</si>
  <si>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</si>
  <si>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</si>
  <si>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</si>
  <si>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</si>
  <si>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</si>
  <si>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</si>
  <si>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</si>
  <si>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</si>
  <si>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</si>
  <si>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</si>
  <si>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</si>
  <si>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</si>
  <si>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</si>
  <si>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</si>
  <si>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</si>
  <si>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</si>
  <si>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</si>
  <si>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</si>
  <si>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</si>
  <si>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</si>
  <si>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</si>
  <si>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</si>
  <si>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</si>
  <si>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</si>
  <si>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</si>
  <si>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</si>
  <si>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</si>
  <si>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</si>
  <si>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</si>
  <si>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</si>
  <si>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</si>
  <si>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</si>
  <si>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</si>
  <si>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</si>
  <si>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</si>
  <si>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</si>
  <si>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</si>
  <si>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</si>
  <si>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</si>
  <si>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</si>
  <si>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</si>
  <si>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</si>
  <si>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</si>
  <si>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</si>
  <si>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</si>
  <si>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</si>
  <si>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</si>
  <si>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</si>
  <si>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</si>
  <si>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</si>
  <si>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</si>
  <si>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</si>
  <si>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</si>
  <si>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</si>
  <si>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</si>
  <si>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</si>
  <si>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</si>
  <si>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</si>
  <si>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</si>
  <si>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</si>
  <si>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</si>
  <si>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</si>
  <si>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</si>
  <si>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</si>
  <si>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</si>
  <si>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</si>
  <si>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</si>
  <si>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</si>
  <si>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</si>
  <si>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</si>
  <si>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</si>
  <si>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</si>
  <si>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</si>
  <si>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</si>
  <si>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</si>
  <si>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</si>
  <si>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</si>
  <si>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</si>
  <si>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</si>
  <si>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</si>
  <si>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</si>
  <si>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</si>
  <si>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</si>
  <si>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</si>
  <si>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</si>
  <si>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</si>
  <si>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</si>
  <si>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</si>
  <si>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</si>
  <si>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</si>
  <si>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</si>
  <si>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</si>
  <si>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</si>
  <si>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</si>
  <si>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</si>
  <si>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</si>
  <si>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</si>
  <si>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</si>
  <si>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</si>
  <si>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</si>
  <si>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</si>
  <si>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</si>
  <si>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</si>
  <si>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</si>
  <si>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</si>
  <si>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</si>
  <si>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</si>
  <si>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</si>
  <si>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</si>
  <si>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</si>
  <si>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</si>
  <si>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</si>
  <si>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</si>
  <si>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</si>
  <si>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</si>
  <si>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</si>
  <si>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</si>
  <si>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</si>
  <si>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</si>
  <si>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</si>
  <si>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</si>
  <si>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</si>
  <si>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</si>
  <si>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</si>
  <si>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</si>
  <si>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</si>
  <si>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</si>
  <si>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</si>
  <si>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</si>
  <si>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</si>
  <si>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</si>
  <si>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</si>
  <si>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</si>
  <si>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</si>
  <si>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</si>
  <si>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</si>
  <si>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</si>
  <si>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</si>
  <si>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</si>
  <si>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</si>
  <si>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</si>
  <si>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</si>
  <si>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</si>
  <si>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</si>
  <si>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</si>
  <si>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</si>
  <si>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</si>
  <si>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</si>
  <si>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</si>
  <si>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</si>
  <si>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</si>
  <si>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</si>
  <si>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</si>
  <si>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</si>
  <si>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</si>
  <si>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</si>
  <si>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</si>
  <si>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</si>
  <si>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</si>
  <si>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</si>
  <si>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</si>
  <si>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</si>
  <si>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</si>
  <si>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</si>
  <si>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</si>
  <si>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</si>
  <si>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</si>
  <si>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</si>
  <si>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</si>
  <si>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</si>
  <si>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</si>
  <si>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</si>
  <si>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</si>
  <si>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</si>
  <si>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</si>
  <si>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</si>
  <si>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</si>
  <si>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</si>
  <si>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</si>
  <si>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</si>
  <si>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</si>
  <si>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</si>
  <si>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</si>
  <si>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</si>
  <si>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</si>
  <si>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</si>
  <si>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</si>
  <si>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</si>
  <si>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</si>
  <si>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</si>
  <si>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</si>
  <si>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</si>
  <si>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</si>
  <si>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</si>
  <si>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</si>
  <si>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</si>
  <si>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</si>
  <si>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</si>
  <si>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</si>
  <si>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</si>
  <si>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</si>
  <si>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</si>
  <si>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</si>
  <si>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</si>
  <si>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</si>
  <si>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</si>
  <si>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</si>
  <si>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</si>
  <si>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</si>
  <si>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</si>
  <si>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</si>
  <si>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</si>
  <si>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</si>
  <si>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</si>
  <si>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</si>
  <si>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</si>
  <si>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</si>
  <si>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</si>
  <si>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</si>
  <si>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</si>
  <si>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</si>
  <si>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</si>
  <si>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</si>
  <si>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</si>
  <si>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</si>
  <si>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</si>
  <si>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</si>
  <si>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</si>
  <si>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</si>
  <si>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</si>
  <si>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</si>
  <si>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</si>
  <si>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</si>
  <si>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</si>
  <si>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</si>
  <si>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</si>
  <si>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</si>
  <si>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</si>
  <si>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</si>
  <si>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</si>
  <si>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</si>
  <si>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</si>
  <si>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</si>
  <si>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</si>
  <si>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</si>
  <si>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</si>
  <si>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</si>
  <si>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</si>
  <si>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</si>
  <si>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</si>
  <si>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</si>
  <si>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</si>
  <si>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</si>
  <si>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</si>
  <si>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</si>
  <si>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</si>
  <si>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</si>
  <si>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</si>
  <si>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</si>
  <si>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</si>
  <si>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</si>
  <si>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</si>
  <si>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</si>
  <si>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</si>
  <si>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</si>
  <si>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</si>
  <si>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</si>
  <si>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</si>
  <si>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</si>
  <si>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</si>
  <si>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</si>
  <si>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</si>
  <si>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</si>
  <si>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</si>
  <si>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</si>
  <si>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</si>
  <si>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</si>
  <si>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</si>
  <si>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</si>
  <si>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</si>
  <si>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</si>
  <si>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</si>
  <si>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</si>
  <si>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</si>
  <si>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</si>
  <si>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</si>
  <si>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</si>
  <si>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</si>
  <si>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</si>
  <si>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</si>
  <si>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</si>
  <si>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</si>
  <si>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</si>
  <si>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</si>
  <si>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</si>
  <si>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</si>
  <si>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</si>
  <si>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</si>
  <si>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</si>
  <si>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</si>
  <si>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</si>
  <si>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</si>
  <si>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</si>
  <si>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</si>
  <si>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</si>
  <si>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</si>
  <si>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</si>
  <si>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</si>
  <si>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</si>
  <si>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</si>
  <si>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</si>
  <si>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</si>
  <si>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</si>
  <si>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</si>
  <si>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</si>
  <si>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</si>
  <si>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</si>
  <si>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</si>
  <si>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</si>
  <si>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</si>
  <si>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</si>
  <si>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</si>
  <si>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</si>
  <si>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</si>
  <si>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</si>
  <si>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</si>
  <si>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</si>
  <si>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</si>
  <si>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</si>
  <si>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</si>
  <si>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</si>
  <si>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</si>
  <si>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</si>
  <si>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</si>
  <si>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</si>
  <si>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</si>
  <si>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</si>
  <si>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</si>
  <si>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</si>
  <si>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</si>
  <si>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</si>
  <si>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</si>
  <si>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</si>
  <si>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</si>
  <si>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</si>
  <si>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</si>
  <si>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</si>
  <si>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</si>
  <si>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</si>
  <si>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</si>
  <si>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</si>
  <si>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</si>
  <si>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</si>
  <si>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</si>
  <si>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</si>
  <si>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</si>
  <si>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</si>
  <si>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</si>
  <si>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</si>
  <si>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</si>
  <si>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</si>
  <si>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</si>
  <si>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</si>
  <si>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</si>
  <si>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</si>
  <si>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</si>
  <si>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</si>
  <si>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</si>
  <si>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</si>
  <si>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</si>
  <si>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</si>
  <si>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</si>
  <si>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</si>
  <si>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</si>
  <si>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</si>
  <si>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</si>
  <si>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</si>
  <si>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</si>
  <si>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</si>
  <si>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</si>
  <si>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</si>
  <si>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</si>
  <si>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</si>
  <si>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</si>
  <si>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</si>
  <si>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</si>
  <si>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</si>
  <si>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</si>
  <si>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</si>
  <si>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</si>
  <si>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</si>
  <si>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</si>
  <si>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</si>
  <si>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</si>
  <si>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</si>
  <si>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</si>
  <si>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</si>
  <si>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</si>
  <si>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</si>
  <si>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</si>
  <si>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</si>
  <si>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</si>
  <si>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</si>
  <si>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</si>
  <si>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</si>
  <si>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</si>
  <si>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</si>
  <si>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</si>
  <si>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</si>
  <si>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</si>
  <si>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</si>
  <si>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</si>
  <si>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</si>
  <si>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</si>
  <si>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</si>
  <si>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</si>
  <si>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</si>
  <si>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</si>
  <si>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</si>
  <si>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</si>
  <si>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</si>
  <si>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</si>
  <si>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</si>
  <si>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</si>
  <si>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</si>
  <si>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</si>
  <si>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</si>
  <si>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</si>
  <si>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</si>
  <si>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</si>
  <si>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</si>
  <si>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</si>
  <si>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</si>
  <si>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</si>
  <si>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</si>
  <si>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</si>
  <si>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</si>
  <si>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</si>
  <si>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</si>
  <si>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</si>
  <si>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</si>
  <si>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</si>
  <si>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</si>
  <si>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</si>
  <si>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</si>
  <si>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</si>
  <si>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</si>
  <si>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</si>
  <si>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</si>
  <si>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</si>
  <si>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</si>
  <si>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</si>
  <si>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</si>
  <si>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</si>
  <si>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</si>
  <si>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</si>
  <si>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</si>
  <si>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</si>
  <si>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</si>
  <si>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</si>
  <si>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</si>
  <si>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</si>
  <si>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</si>
  <si>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</si>
  <si>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</si>
  <si>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</si>
  <si>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</si>
  <si>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</si>
  <si>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</si>
  <si>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</si>
  <si>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</si>
  <si>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</si>
  <si>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</si>
  <si>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</si>
  <si>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</si>
  <si>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</si>
  <si>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</si>
  <si>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</si>
  <si>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</si>
  <si>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</si>
  <si>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</si>
  <si>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</si>
  <si>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</si>
  <si>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</si>
  <si>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</si>
  <si>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</si>
  <si>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</si>
  <si>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</si>
  <si>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</si>
  <si>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</si>
  <si>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</si>
  <si>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</si>
  <si>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</si>
  <si>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</si>
  <si>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</si>
  <si>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</si>
  <si>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</si>
  <si>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</si>
  <si>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</si>
  <si>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</si>
  <si>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</si>
  <si>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</si>
  <si>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</si>
  <si>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</si>
  <si>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</si>
  <si>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</si>
  <si>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</si>
  <si>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</si>
  <si>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</si>
  <si>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</si>
  <si>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</si>
  <si>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</si>
  <si>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</si>
  <si>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</si>
  <si>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</si>
  <si>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</si>
  <si>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</si>
  <si>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</si>
  <si>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</si>
  <si>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</si>
  <si>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</si>
  <si>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</si>
  <si>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</si>
  <si>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</si>
  <si>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</si>
  <si>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</si>
  <si>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</si>
  <si>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</si>
  <si>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</si>
  <si>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</si>
  <si>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</si>
  <si>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</si>
  <si>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</si>
  <si>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</si>
  <si>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</si>
  <si>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</si>
  <si>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</si>
  <si>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</si>
  <si>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</si>
  <si>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</si>
  <si>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</si>
  <si>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</si>
  <si>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</si>
  <si>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</si>
  <si>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</si>
  <si>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</si>
  <si>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</si>
  <si>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</si>
  <si>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</si>
  <si>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</si>
  <si>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</si>
  <si>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</si>
  <si>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</si>
  <si>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</si>
  <si>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</si>
  <si>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</si>
  <si>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</si>
  <si>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</si>
  <si>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</si>
  <si>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</si>
  <si>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</si>
  <si>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</si>
  <si>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</si>
  <si>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</si>
  <si>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</si>
  <si>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</si>
  <si>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</si>
  <si>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</si>
  <si>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</si>
  <si>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</si>
  <si>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</si>
  <si>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</si>
  <si>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</si>
  <si>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</si>
  <si>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</si>
  <si>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</si>
  <si>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</si>
  <si>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</si>
  <si>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</si>
  <si>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</si>
  <si>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</si>
  <si>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</si>
  <si>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</si>
  <si>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</si>
  <si>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</si>
  <si>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</si>
  <si>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</si>
  <si>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</si>
  <si>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</si>
  <si>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</si>
  <si>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</si>
  <si>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</si>
  <si>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</si>
  <si>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</si>
  <si>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</si>
  <si>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</si>
  <si>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</si>
  <si>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</si>
  <si>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</si>
  <si>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</si>
  <si>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</si>
  <si>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</si>
  <si>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</si>
  <si>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</si>
  <si>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</si>
  <si>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</si>
  <si>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</si>
  <si>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</si>
  <si>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</si>
  <si>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</si>
  <si>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</si>
  <si>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</si>
  <si>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</si>
  <si>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</si>
  <si>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</si>
  <si>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</si>
  <si>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</si>
  <si>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</si>
  <si>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</si>
  <si>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</si>
  <si>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</si>
  <si>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</si>
  <si>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</si>
  <si>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</si>
  <si>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</si>
  <si>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</si>
  <si>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</si>
  <si>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</si>
  <si>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</si>
  <si>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</si>
  <si>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</si>
  <si>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</si>
  <si>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</si>
  <si>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</si>
  <si>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</si>
  <si>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</si>
  <si>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</si>
  <si>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</si>
  <si>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</si>
  <si>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</si>
  <si>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</si>
  <si>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</si>
  <si>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</si>
  <si>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</si>
  <si>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</si>
  <si>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</si>
  <si>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</si>
  <si>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</si>
  <si>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</si>
  <si>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</si>
  <si>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</si>
  <si>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</si>
  <si>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</si>
  <si>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</si>
  <si>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</si>
  <si>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</si>
  <si>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</si>
  <si>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</si>
  <si>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</si>
  <si>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</si>
  <si>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</si>
  <si>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</si>
  <si>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</si>
  <si>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</si>
  <si>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</si>
  <si>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</si>
  <si>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</si>
  <si>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</si>
  <si>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</si>
  <si>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</si>
  <si>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</si>
  <si>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</si>
  <si>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</si>
  <si>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</si>
  <si>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</si>
  <si>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</si>
  <si>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</si>
  <si>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</si>
  <si>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</si>
  <si>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</si>
  <si>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</si>
  <si>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</si>
  <si>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</si>
  <si>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</si>
  <si>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</si>
  <si>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</si>
  <si>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</si>
  <si>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</si>
  <si>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</si>
  <si>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</si>
  <si>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</si>
  <si>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</si>
  <si>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</si>
  <si>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</si>
  <si>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</si>
  <si>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</si>
  <si>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</si>
  <si>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</si>
  <si>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</si>
  <si>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</si>
  <si>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</si>
  <si>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</si>
  <si>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</si>
  <si>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</si>
  <si>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</si>
  <si>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</si>
  <si>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</si>
  <si>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</si>
  <si>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</si>
  <si>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</si>
  <si>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</si>
  <si>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</si>
  <si>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</si>
  <si>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</si>
  <si>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</si>
  <si>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</si>
  <si>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</si>
  <si>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</si>
  <si>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</si>
  <si>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</si>
  <si>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</si>
  <si>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</si>
  <si>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</si>
  <si>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</si>
  <si>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</si>
  <si>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</si>
  <si>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</si>
  <si>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</si>
  <si>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</si>
  <si>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</si>
  <si>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</si>
  <si>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</si>
  <si>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</si>
  <si>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</si>
  <si>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</si>
  <si>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</si>
  <si>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</si>
  <si>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</si>
  <si>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</si>
  <si>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</si>
  <si>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</si>
  <si>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</si>
  <si>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</si>
  <si>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</si>
  <si>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</si>
  <si>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</si>
  <si>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</si>
  <si>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</si>
  <si>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</si>
  <si>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</si>
  <si>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</si>
  <si>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</si>
  <si>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</si>
  <si>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</si>
  <si>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</si>
  <si>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</si>
  <si>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</si>
  <si>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</si>
  <si>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</si>
  <si>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</si>
  <si>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</si>
  <si>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</si>
  <si>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</si>
  <si>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</si>
  <si>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</si>
  <si>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</si>
  <si>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</si>
  <si>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</si>
  <si>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</si>
  <si>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</si>
  <si>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</si>
  <si>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</si>
  <si>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</si>
  <si>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</si>
  <si>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</si>
  <si>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</si>
  <si>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</si>
  <si>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</si>
  <si>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</si>
  <si>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</si>
  <si>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</si>
  <si>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</si>
  <si>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</si>
  <si>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</si>
  <si>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</si>
  <si>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</si>
  <si>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</si>
  <si>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</si>
  <si>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</si>
  <si>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</si>
  <si>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</si>
  <si>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</si>
  <si>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</si>
  <si>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</si>
  <si>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</si>
  <si>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</si>
  <si>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</si>
  <si>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</si>
  <si>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</si>
  <si>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</si>
  <si>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</si>
  <si>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</si>
  <si>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</si>
  <si>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</si>
  <si>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</si>
  <si>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</si>
  <si>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</si>
  <si>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</si>
  <si>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</si>
  <si>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</si>
  <si>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</si>
  <si>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</si>
  <si>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</si>
  <si>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</si>
  <si>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</si>
  <si>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</si>
  <si>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</si>
  <si>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</si>
  <si>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</si>
  <si>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</si>
  <si>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</si>
  <si>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</si>
  <si>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</si>
  <si>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</si>
  <si>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</si>
  <si>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</si>
  <si>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</si>
  <si>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</si>
  <si>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</si>
  <si>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</si>
  <si>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</si>
  <si>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</si>
  <si>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</si>
  <si>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</si>
  <si>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</si>
  <si>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</si>
  <si>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</si>
  <si>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</si>
  <si>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</si>
  <si>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</si>
  <si>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</si>
  <si>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</si>
  <si>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</si>
  <si>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</si>
  <si>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</si>
  <si>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</si>
  <si>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</si>
  <si>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</si>
  <si>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</si>
  <si>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</si>
  <si>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</si>
  <si>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</si>
  <si>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</si>
  <si>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</si>
  <si>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</si>
  <si>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</si>
  <si>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</si>
  <si>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</si>
  <si>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</si>
  <si>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</si>
  <si>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</si>
  <si>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</si>
  <si>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</si>
  <si>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</si>
  <si>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</si>
  <si>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</si>
  <si>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</si>
  <si>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</si>
  <si>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</si>
  <si>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</si>
  <si>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</si>
  <si>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</si>
  <si>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</si>
  <si>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</si>
  <si>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</si>
  <si>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</si>
  <si>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</si>
  <si>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</si>
  <si>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</si>
  <si>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</si>
  <si>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</si>
  <si>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</si>
  <si>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</si>
  <si>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</si>
  <si>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</si>
  <si>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</si>
  <si>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</si>
  <si>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</si>
  <si>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</si>
  <si>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</si>
  <si>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</si>
  <si>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</si>
  <si>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</si>
  <si>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</si>
  <si>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</si>
  <si>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</si>
  <si>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</si>
  <si>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</si>
  <si>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</si>
  <si>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</si>
  <si>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</si>
  <si>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</si>
  <si>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</si>
  <si>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</si>
  <si>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</si>
  <si>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</si>
  <si>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</si>
  <si>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</si>
  <si>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</si>
  <si>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</si>
  <si>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</si>
  <si>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</si>
  <si>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</si>
  <si>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</si>
  <si>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</si>
  <si>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</si>
  <si>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</si>
  <si>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</si>
  <si>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</si>
  <si>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</si>
  <si>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</si>
  <si>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</si>
  <si>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</si>
  <si>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</si>
  <si>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</si>
  <si>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</si>
  <si>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</si>
  <si>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</si>
  <si>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</si>
  <si>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</si>
  <si>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</si>
  <si>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</si>
  <si>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</si>
  <si>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</si>
  <si>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</si>
  <si>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</si>
  <si>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</si>
  <si>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</si>
  <si>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</si>
  <si>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</si>
  <si>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</si>
  <si>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</si>
  <si>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</si>
  <si>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</si>
  <si>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</si>
  <si>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</si>
  <si>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</si>
  <si>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</si>
  <si>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</si>
  <si>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</si>
  <si>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</si>
  <si>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</si>
  <si>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</si>
  <si>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</si>
  <si>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</si>
  <si>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</si>
  <si>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</si>
  <si>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</si>
  <si>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</si>
  <si>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</si>
  <si>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</si>
  <si>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</si>
  <si>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</si>
  <si>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</si>
  <si>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</si>
  <si>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</si>
  <si>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</si>
  <si>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</si>
  <si>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</si>
  <si>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</si>
  <si>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</si>
  <si>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</si>
  <si>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</si>
  <si>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</si>
  <si>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</si>
  <si>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</si>
  <si>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</si>
  <si>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</si>
  <si>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</si>
  <si>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</si>
  <si>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</si>
  <si>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</si>
  <si>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</si>
  <si>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</si>
  <si>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</si>
  <si>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</si>
  <si>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</si>
  <si>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</si>
  <si>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</si>
  <si>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</si>
  <si>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</si>
  <si>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</si>
  <si>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</si>
  <si>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</si>
  <si>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</si>
  <si>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</si>
  <si>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</si>
  <si>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</si>
  <si>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</si>
  <si>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</si>
  <si>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</si>
  <si>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</si>
  <si>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</si>
  <si>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</si>
  <si>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</si>
  <si>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</si>
  <si>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</si>
  <si>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</si>
  <si>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</si>
  <si>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</si>
  <si>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</si>
  <si>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</si>
  <si>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</si>
  <si>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</si>
  <si>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</si>
  <si>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</si>
  <si>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</si>
  <si>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</si>
  <si>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</si>
  <si>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</si>
  <si>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</si>
  <si>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</si>
  <si>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</si>
  <si>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</si>
  <si>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</si>
  <si>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</si>
  <si>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</si>
  <si>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</si>
  <si>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</si>
  <si>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</si>
  <si>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</si>
  <si>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</si>
  <si>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</si>
  <si>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</si>
  <si>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</si>
  <si>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</si>
  <si>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</si>
  <si>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</si>
  <si>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</si>
  <si>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</si>
  <si>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</si>
  <si>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</si>
  <si>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</si>
  <si>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</si>
  <si>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</si>
  <si>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</si>
  <si>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</si>
  <si>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</si>
  <si>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</si>
  <si>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</si>
  <si>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</si>
  <si>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</si>
  <si>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</si>
  <si>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</si>
  <si>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</si>
  <si>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</si>
  <si>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</si>
  <si>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</si>
  <si>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</si>
  <si>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</si>
  <si>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</si>
  <si>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</si>
  <si>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</si>
  <si>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</si>
  <si>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</si>
  <si>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</si>
  <si>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</si>
  <si>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</si>
  <si>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</si>
  <si>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</si>
  <si>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</si>
  <si>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</si>
  <si>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</si>
  <si>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</si>
  <si>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</si>
  <si>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</si>
  <si>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</si>
  <si>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</si>
  <si>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</si>
  <si>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</si>
  <si>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</si>
  <si>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</si>
  <si>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</si>
  <si>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</si>
  <si>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</si>
  <si>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</si>
  <si>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</si>
  <si>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</si>
  <si>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</si>
  <si>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</si>
  <si>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</si>
  <si>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</si>
  <si>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</si>
  <si>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</si>
  <si>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</si>
  <si>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</si>
  <si>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</si>
  <si>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</si>
  <si>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</si>
  <si>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</si>
  <si>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</si>
  <si>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</si>
  <si>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</si>
  <si>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</si>
  <si>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</si>
  <si>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</si>
  <si>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</si>
  <si>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</si>
  <si>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</si>
  <si>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</si>
  <si>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</si>
  <si>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</si>
  <si>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</si>
  <si>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</si>
  <si>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</si>
  <si>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</si>
  <si>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</si>
  <si>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</si>
  <si>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</si>
  <si>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</si>
  <si>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</si>
  <si>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</si>
  <si>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</si>
  <si>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</si>
  <si>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</si>
  <si>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</si>
  <si>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</si>
  <si>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</si>
  <si>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</si>
  <si>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</si>
  <si>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</si>
  <si>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</si>
  <si>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</si>
  <si>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</si>
  <si>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</si>
  <si>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</si>
  <si>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</si>
  <si>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</si>
  <si>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</si>
  <si>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</si>
  <si>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</si>
  <si>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</si>
  <si>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</si>
  <si>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</si>
  <si>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</si>
  <si>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</si>
  <si>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</si>
  <si>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</si>
  <si>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</si>
  <si>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</si>
  <si>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</si>
  <si>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</si>
  <si>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</si>
  <si>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</si>
  <si>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</si>
  <si>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</si>
  <si>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</si>
  <si>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</si>
  <si>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</si>
  <si>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</si>
  <si>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</si>
  <si>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</si>
  <si>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</si>
  <si>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</si>
  <si>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</si>
  <si>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</si>
  <si>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</si>
  <si>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</si>
  <si>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</si>
  <si>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</si>
  <si>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</si>
  <si>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</si>
  <si>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</si>
  <si>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</si>
  <si>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</si>
  <si>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</si>
  <si>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</si>
  <si>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</si>
  <si>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</si>
  <si>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</si>
  <si>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</si>
  <si>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</si>
  <si>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</si>
  <si>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</si>
  <si>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</si>
  <si>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</si>
  <si>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</si>
  <si>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</si>
  <si>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</si>
  <si>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</si>
  <si>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</si>
  <si>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</si>
  <si>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</si>
  <si>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</si>
  <si>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</si>
  <si>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</si>
  <si>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</si>
  <si>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</si>
  <si>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</si>
  <si>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</si>
  <si>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</si>
  <si>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</si>
  <si>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</si>
  <si>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</si>
  <si>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</si>
  <si>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</si>
  <si>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</si>
  <si>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</si>
  <si>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</si>
  <si>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</si>
  <si>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</si>
  <si>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</si>
  <si>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</si>
  <si>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</si>
  <si>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</si>
  <si>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</si>
  <si>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</si>
  <si>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</si>
  <si>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</si>
  <si>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</si>
  <si>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</si>
  <si>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</si>
  <si>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</si>
  <si>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</si>
  <si>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</si>
  <si>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</si>
  <si>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</si>
  <si>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</si>
  <si>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</si>
  <si>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</si>
  <si>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</si>
  <si>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</si>
  <si>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</si>
  <si>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</si>
  <si>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</si>
  <si>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</si>
  <si>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</si>
  <si>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</si>
  <si>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</si>
  <si>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</si>
  <si>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</si>
  <si>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</si>
  <si>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</si>
  <si>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</si>
  <si>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</si>
  <si>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</si>
  <si>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</si>
  <si>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</si>
  <si>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</si>
  <si>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</si>
  <si>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</si>
  <si>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</si>
  <si>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</si>
  <si>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</si>
  <si>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</si>
  <si>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</si>
  <si>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</si>
  <si>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</si>
  <si>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</si>
  <si>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</si>
  <si>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</si>
  <si>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</si>
  <si>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</si>
  <si>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</si>
  <si>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</si>
  <si>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</si>
  <si>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</si>
  <si>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</si>
  <si>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</si>
  <si>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</si>
  <si>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</si>
  <si>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</si>
  <si>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</si>
  <si>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</si>
  <si>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</si>
  <si>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</si>
  <si>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</si>
  <si>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</si>
  <si>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</si>
  <si>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</si>
  <si>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</si>
  <si>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</si>
  <si>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</si>
  <si>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</si>
  <si>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</si>
  <si>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</si>
  <si>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</si>
  <si>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</si>
  <si>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</si>
  <si>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</si>
  <si>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</si>
  <si>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</si>
  <si>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</si>
  <si>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</si>
  <si>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</si>
  <si>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</si>
  <si>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</si>
  <si>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</si>
  <si>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</si>
  <si>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</si>
  <si>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</si>
  <si>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</si>
  <si>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</si>
  <si>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</si>
  <si>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</si>
  <si>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</si>
  <si>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</si>
  <si>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</si>
  <si>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</si>
  <si>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</si>
  <si>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</si>
  <si>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</si>
  <si>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</si>
  <si>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</si>
  <si>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</si>
  <si>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</si>
  <si>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</si>
  <si>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</si>
  <si>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</si>
  <si>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</si>
  <si>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</si>
  <si>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</si>
  <si>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</si>
  <si>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</si>
  <si>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</si>
  <si>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</si>
  <si>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</si>
  <si>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</si>
  <si>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</si>
  <si>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</si>
  <si>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</si>
  <si>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</si>
  <si>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</si>
  <si>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</si>
  <si>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</si>
  <si>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</si>
  <si>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</si>
  <si>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</si>
  <si>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</si>
  <si>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</si>
  <si>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</si>
  <si>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</si>
  <si>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</si>
  <si>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</si>
  <si>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</si>
  <si>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</si>
  <si>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</si>
  <si>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</si>
  <si>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</si>
  <si>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</si>
  <si>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</si>
  <si>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</si>
  <si>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</si>
  <si>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</si>
  <si>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</si>
  <si>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</si>
  <si>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</si>
  <si>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</si>
  <si>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</si>
  <si>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</si>
  <si>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</si>
  <si>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</si>
  <si>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</si>
  <si>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</si>
  <si>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</si>
  <si>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</si>
  <si>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</si>
  <si>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</si>
  <si>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</si>
  <si>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</si>
  <si>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</si>
  <si>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</si>
  <si>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</si>
  <si>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</si>
  <si>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</si>
  <si>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</si>
  <si>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</si>
  <si>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</si>
  <si>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</si>
  <si>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</si>
  <si>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</si>
  <si>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</si>
  <si>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</si>
  <si>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</si>
  <si>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</si>
  <si>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</si>
  <si>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</si>
  <si>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</si>
  <si>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</si>
  <si>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</si>
  <si>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</si>
  <si>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</si>
  <si>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</si>
  <si>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</si>
  <si>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</si>
  <si>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</si>
  <si>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</si>
  <si>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</si>
  <si>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</si>
  <si>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</si>
  <si>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</si>
  <si>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</si>
  <si>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</si>
  <si>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</si>
  <si>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</si>
  <si>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</si>
  <si>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</si>
  <si>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</si>
  <si>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</si>
  <si>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</si>
  <si>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</si>
  <si>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</si>
  <si>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</si>
  <si>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</si>
  <si>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</si>
  <si>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</si>
  <si>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</si>
  <si>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</si>
  <si>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</si>
  <si>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</si>
  <si>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</si>
  <si>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</si>
  <si>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</si>
  <si>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</si>
  <si>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</si>
  <si>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</si>
  <si>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</si>
  <si>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</si>
  <si>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</si>
  <si>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</si>
  <si>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</si>
  <si>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</si>
  <si>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</si>
  <si>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</si>
  <si>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</si>
  <si>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</si>
  <si>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</si>
  <si>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</si>
  <si>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</si>
  <si>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</si>
  <si>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</si>
  <si>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</si>
  <si>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</si>
  <si>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</si>
  <si>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</si>
  <si>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</si>
  <si>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</si>
  <si>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</si>
  <si>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</si>
  <si>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</si>
  <si>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</si>
  <si>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</si>
  <si>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</si>
  <si>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</si>
  <si>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</si>
  <si>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</si>
  <si>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</si>
  <si>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</si>
  <si>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</si>
  <si>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</si>
  <si>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</si>
  <si>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</si>
  <si>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</si>
  <si>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</si>
  <si>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</si>
  <si>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</si>
  <si>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</si>
  <si>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</si>
  <si>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</si>
  <si>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</si>
  <si>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</si>
  <si>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</si>
  <si>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</si>
  <si>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</si>
  <si>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</si>
  <si>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</si>
  <si>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</si>
  <si>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</si>
  <si>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</si>
  <si>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</si>
  <si>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</si>
  <si>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</si>
  <si>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</si>
  <si>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</si>
  <si>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</si>
  <si>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</si>
  <si>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</si>
  <si>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</si>
  <si>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</si>
  <si>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</si>
  <si>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</si>
  <si>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</si>
  <si>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</si>
  <si>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</si>
  <si>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</si>
  <si>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</si>
  <si>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</si>
  <si>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</si>
  <si>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</si>
  <si>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</si>
  <si>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</si>
  <si>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</si>
  <si>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</si>
  <si>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</si>
  <si>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</si>
  <si>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</si>
  <si>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</si>
  <si>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</si>
  <si>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</si>
  <si>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</si>
  <si>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</si>
  <si>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</si>
  <si>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</si>
  <si>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</si>
  <si>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</si>
  <si>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</si>
  <si>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</si>
  <si>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</si>
  <si>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</si>
  <si>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</si>
  <si>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</si>
  <si>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</si>
  <si>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</si>
  <si>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</si>
  <si>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</si>
  <si>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</si>
  <si>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</si>
  <si>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</si>
  <si>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</si>
  <si>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</si>
  <si>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</si>
  <si>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</si>
  <si>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</si>
  <si>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</si>
  <si>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</si>
  <si>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</si>
  <si>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</si>
  <si>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</si>
  <si>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</si>
  <si>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</si>
  <si>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</si>
  <si>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</si>
  <si>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</si>
  <si>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</si>
  <si>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</si>
  <si>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</si>
  <si>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</si>
  <si>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</si>
  <si>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</si>
  <si>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</si>
  <si>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</si>
  <si>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</si>
  <si>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</si>
  <si>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</si>
  <si>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</si>
  <si>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</si>
  <si>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</si>
  <si>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</si>
  <si>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</si>
  <si>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</si>
  <si>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</si>
  <si>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</si>
  <si>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</si>
  <si>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</si>
  <si>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</si>
  <si>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</si>
  <si>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</si>
  <si>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</si>
  <si>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</si>
  <si>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</si>
  <si>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</si>
  <si>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</si>
  <si>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</si>
  <si>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</si>
  <si>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</si>
  <si>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</si>
  <si>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</si>
  <si>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</si>
  <si>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</si>
  <si>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</si>
  <si>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</si>
  <si>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</si>
  <si>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</si>
  <si>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</si>
  <si>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</si>
  <si>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</si>
  <si>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</si>
  <si>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</si>
  <si>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</si>
  <si>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</si>
  <si>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</si>
  <si>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</si>
  <si>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</si>
  <si>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</si>
  <si>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</si>
  <si>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</si>
  <si>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</si>
  <si>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</si>
  <si>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</si>
  <si>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</si>
  <si>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</si>
  <si>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</si>
  <si>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</si>
  <si>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</si>
  <si>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</si>
  <si>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</si>
  <si>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</si>
  <si>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</si>
  <si>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</si>
  <si>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</si>
  <si>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</si>
  <si>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</si>
  <si>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</si>
  <si>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</si>
  <si>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</si>
  <si>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</si>
  <si>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</si>
  <si>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</si>
  <si>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</si>
  <si>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</si>
  <si>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</si>
  <si>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</si>
  <si>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</si>
  <si>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</si>
  <si>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</si>
  <si>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</si>
  <si>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</si>
  <si>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</si>
  <si>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</si>
  <si>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</si>
  <si>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</si>
  <si>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</si>
  <si>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</si>
  <si>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</si>
  <si>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</si>
  <si>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</si>
  <si>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</si>
  <si>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</si>
  <si>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</si>
  <si>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</si>
  <si>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</si>
  <si>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</si>
  <si>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</si>
  <si>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</si>
  <si>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</si>
  <si>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</si>
  <si>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</si>
  <si>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</si>
  <si>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</si>
  <si>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</si>
  <si>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</si>
  <si>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</si>
  <si>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</si>
  <si>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</si>
  <si>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</si>
  <si>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</si>
  <si>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</si>
  <si>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</si>
  <si>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</si>
  <si>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</si>
  <si>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</si>
  <si>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</si>
  <si>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</si>
  <si>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</si>
  <si>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</si>
  <si>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</si>
  <si>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</si>
  <si>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</si>
  <si>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</si>
  <si>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</si>
  <si>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</si>
  <si>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</si>
  <si>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</si>
  <si>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</si>
  <si>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</si>
  <si>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</si>
  <si>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</si>
  <si>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</si>
  <si>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</si>
  <si>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</si>
  <si>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</si>
  <si>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</si>
  <si>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</si>
  <si>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</si>
  <si>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</si>
  <si>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</si>
  <si>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</si>
  <si>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</si>
  <si>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</si>
  <si>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</si>
  <si>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</si>
  <si>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</si>
  <si>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</si>
  <si>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</si>
  <si>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</si>
  <si>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</si>
  <si>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</si>
  <si>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</si>
  <si>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</si>
  <si>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</si>
  <si>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</si>
  <si>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</si>
  <si>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</si>
  <si>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</si>
  <si>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</si>
  <si>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</si>
  <si>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</si>
  <si>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</si>
  <si>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</si>
  <si>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</si>
  <si>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</si>
  <si>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</si>
  <si>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</si>
  <si>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</si>
  <si>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</si>
  <si>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</si>
  <si>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</si>
  <si>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</si>
  <si>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</si>
  <si>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</si>
  <si>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</si>
  <si>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</si>
  <si>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</si>
  <si>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</si>
  <si>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</si>
  <si>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</si>
  <si>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</si>
  <si>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</si>
  <si>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</si>
  <si>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</si>
  <si>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</si>
  <si>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</si>
  <si>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</si>
  <si>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</si>
  <si>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</si>
  <si>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</si>
  <si>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</si>
  <si>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</si>
  <si>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</si>
  <si>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</si>
  <si>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</si>
  <si>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</si>
  <si>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</si>
  <si>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</si>
  <si>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</si>
  <si>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</si>
  <si>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</si>
  <si>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</si>
  <si>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</si>
  <si>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</si>
  <si>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</si>
  <si>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</si>
  <si>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</si>
  <si>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</si>
  <si>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</si>
  <si>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</si>
  <si>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</si>
  <si>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</si>
  <si>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</si>
  <si>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</si>
  <si>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</si>
  <si>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</si>
  <si>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</si>
  <si>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</si>
  <si>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</si>
  <si>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</si>
  <si>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</si>
  <si>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</si>
  <si>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</si>
  <si>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</si>
  <si>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</si>
  <si>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</si>
  <si>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</si>
  <si>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</si>
  <si>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</si>
  <si>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</si>
  <si>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</si>
  <si>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</si>
  <si>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</si>
  <si>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</si>
  <si>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</si>
  <si>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</si>
  <si>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</si>
  <si>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</si>
  <si>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</si>
  <si>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</si>
  <si>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</si>
  <si>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</si>
  <si>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</si>
  <si>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</si>
  <si>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</si>
  <si>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</si>
  <si>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</si>
  <si>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</si>
  <si>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</si>
  <si>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</si>
  <si>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</si>
  <si>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</si>
  <si>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</si>
  <si>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</si>
  <si>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</si>
  <si>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</si>
  <si>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</si>
  <si>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</si>
  <si>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</si>
  <si>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</si>
  <si>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</si>
  <si>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</si>
  <si>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</si>
  <si>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</si>
  <si>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</si>
  <si>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</si>
  <si>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</si>
  <si>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</si>
  <si>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</si>
  <si>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</si>
  <si>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</si>
  <si>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</si>
  <si>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</si>
  <si>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</si>
  <si>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</si>
  <si>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</si>
  <si>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</si>
  <si>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</si>
  <si>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</si>
  <si>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</si>
  <si>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</si>
  <si>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</si>
  <si>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</si>
  <si>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</si>
  <si>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</si>
  <si>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</si>
  <si>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</si>
  <si>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</si>
  <si>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</si>
  <si>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</si>
  <si>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</si>
  <si>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</si>
  <si>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</si>
  <si>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</si>
  <si>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</si>
  <si>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</si>
  <si>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</si>
  <si>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</si>
  <si>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</si>
  <si>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</si>
  <si>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</si>
  <si>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</si>
  <si>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</si>
  <si>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</si>
  <si>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</si>
  <si>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</si>
  <si>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</si>
  <si>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</si>
  <si>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</si>
  <si>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</si>
  <si>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</si>
  <si>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</si>
  <si>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</si>
  <si>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</si>
  <si>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</si>
  <si>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</si>
  <si>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</si>
  <si>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</si>
  <si>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</si>
  <si>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</si>
  <si>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</si>
  <si>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</si>
  <si>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</si>
  <si>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</si>
  <si>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</si>
  <si>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</si>
  <si>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</si>
  <si>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</si>
  <si>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</si>
  <si>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</si>
  <si>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</si>
  <si>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</si>
  <si>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</si>
  <si>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</si>
  <si>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</si>
  <si>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</si>
  <si>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</si>
  <si>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</si>
  <si>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</si>
  <si>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</si>
  <si>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</si>
  <si>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</si>
  <si>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</si>
  <si>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</si>
  <si>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</si>
  <si>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</si>
  <si>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</si>
  <si>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</si>
  <si>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</si>
  <si>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</si>
  <si>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</si>
  <si>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</si>
  <si>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</si>
  <si>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</si>
  <si>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</si>
  <si>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</si>
  <si>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</si>
  <si>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</si>
  <si>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</si>
  <si>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</si>
  <si>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</si>
  <si>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</si>
  <si>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</si>
  <si>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</si>
  <si>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</si>
  <si>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</si>
  <si>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</si>
  <si>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</si>
  <si>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</si>
  <si>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</si>
  <si>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</si>
  <si>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</si>
  <si>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</si>
  <si>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</si>
  <si>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</si>
  <si>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</si>
  <si>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</si>
  <si>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</si>
  <si>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</si>
  <si>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</si>
  <si>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</si>
  <si>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</si>
  <si>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</si>
  <si>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</si>
  <si>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</si>
  <si>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</si>
  <si>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</si>
  <si>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</si>
  <si>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</si>
  <si>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</si>
  <si>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</si>
  <si>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</si>
  <si>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</si>
  <si>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</si>
  <si>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</si>
  <si>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</si>
  <si>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</si>
  <si>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</si>
  <si>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</si>
  <si>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</si>
  <si>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</si>
  <si>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</si>
  <si>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</si>
  <si>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</si>
  <si>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</si>
  <si>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</si>
  <si>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</si>
  <si>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</si>
  <si>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</si>
  <si>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</si>
  <si>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</si>
  <si>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</si>
  <si>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</si>
  <si>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</si>
  <si>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</si>
  <si>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</si>
  <si>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</si>
  <si>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</si>
  <si>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</si>
  <si>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</si>
  <si>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</si>
  <si>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</si>
  <si>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</si>
  <si>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</si>
  <si>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</si>
  <si>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</si>
  <si>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</si>
  <si>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</si>
  <si>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</si>
  <si>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</si>
  <si>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</si>
  <si>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</si>
  <si>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</si>
  <si>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</si>
  <si>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</si>
  <si>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</si>
  <si>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</si>
  <si>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</si>
  <si>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</si>
  <si>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</si>
  <si>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</si>
  <si>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</si>
  <si>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</si>
  <si>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</si>
  <si>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</si>
  <si>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</si>
  <si>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</si>
  <si>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</si>
  <si>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</si>
  <si>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</si>
  <si>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</si>
  <si>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</si>
  <si>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</si>
  <si>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</si>
  <si>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</si>
  <si>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</si>
  <si>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</si>
  <si>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</si>
  <si>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</si>
  <si>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</si>
  <si>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</si>
  <si>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</si>
  <si>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</si>
  <si>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</si>
  <si>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</si>
  <si>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</si>
  <si>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</si>
  <si>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</si>
  <si>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</si>
  <si>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</si>
  <si>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</si>
  <si>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</si>
  <si>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</si>
  <si>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</si>
  <si>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</si>
  <si>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</si>
  <si>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</si>
  <si>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</si>
  <si>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</si>
  <si>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</si>
  <si>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</si>
  <si>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</si>
  <si>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</si>
  <si>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</si>
  <si>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</si>
  <si>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</si>
  <si>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</si>
  <si>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</si>
  <si>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</si>
  <si>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</si>
  <si>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</si>
  <si>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</si>
  <si>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</si>
  <si>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</si>
  <si>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</si>
  <si>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</si>
  <si>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</si>
  <si>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</si>
  <si>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</si>
  <si>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</si>
  <si>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</si>
  <si>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</si>
  <si>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</si>
  <si>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</si>
  <si>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</si>
  <si>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</si>
  <si>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</si>
  <si>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</si>
  <si>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</si>
  <si>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</si>
  <si>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</si>
  <si>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</si>
  <si>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</si>
  <si>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</si>
  <si>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</si>
  <si>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</si>
  <si>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</si>
  <si>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</si>
  <si>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</si>
  <si>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</si>
  <si>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</si>
  <si>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</si>
  <si>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</si>
  <si>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</si>
  <si>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</si>
  <si>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</si>
  <si>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</si>
  <si>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</si>
  <si>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</si>
  <si>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</si>
  <si>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</si>
  <si>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</si>
  <si>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</si>
  <si>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</si>
  <si>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</si>
  <si>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</si>
  <si>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</si>
  <si>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</si>
  <si>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</si>
  <si>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</si>
  <si>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</si>
  <si>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</si>
  <si>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</si>
  <si>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</si>
  <si>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</si>
  <si>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</si>
  <si>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</si>
  <si>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</si>
  <si>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</si>
  <si>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</si>
  <si>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</si>
  <si>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</si>
  <si>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</si>
  <si>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</si>
  <si>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</si>
  <si>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</si>
  <si>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</si>
  <si>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</si>
  <si>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</si>
  <si>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</si>
  <si>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</si>
  <si>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</si>
  <si>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</si>
  <si>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</si>
  <si>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</si>
  <si>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</si>
  <si>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</si>
  <si>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</si>
  <si>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</si>
  <si>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</si>
  <si>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</si>
  <si>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</si>
  <si>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</si>
  <si>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</si>
  <si>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</si>
  <si>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</si>
  <si>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</si>
  <si>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</si>
  <si>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</si>
  <si>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</si>
  <si>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</si>
  <si>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</si>
  <si>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</si>
  <si>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</si>
  <si>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</si>
  <si>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</si>
  <si>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</si>
  <si>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</si>
  <si>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</si>
  <si>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</si>
  <si>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</si>
  <si>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</si>
  <si>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</si>
  <si>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</si>
  <si>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</si>
  <si>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</si>
  <si>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</si>
  <si>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</si>
  <si>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</si>
  <si>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</si>
  <si>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</si>
  <si>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</si>
  <si>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</si>
  <si>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</si>
  <si>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</si>
  <si>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</si>
  <si>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</si>
  <si>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</si>
  <si>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</si>
  <si>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</si>
  <si>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</si>
  <si>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</si>
  <si>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</si>
  <si>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</si>
  <si>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</si>
  <si>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</si>
  <si>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</si>
  <si>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</si>
  <si>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</si>
  <si>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</si>
  <si>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</si>
  <si>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</si>
  <si>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</si>
  <si>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</si>
  <si>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</si>
  <si>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</si>
  <si>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</si>
  <si>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</si>
  <si>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</si>
  <si>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</si>
  <si>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</si>
  <si>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</si>
  <si>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</si>
  <si>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</si>
  <si>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</si>
  <si>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</si>
  <si>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</si>
  <si>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</si>
  <si>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</si>
  <si>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</si>
  <si>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</si>
  <si>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</si>
  <si>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</si>
  <si>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</si>
  <si>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</si>
  <si>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</si>
  <si>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</si>
  <si>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</si>
  <si>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</si>
  <si>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</si>
  <si>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</si>
  <si>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</si>
  <si>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</si>
  <si>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</si>
  <si>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</si>
  <si>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</si>
  <si>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</si>
  <si>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</si>
  <si>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</si>
  <si>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</si>
  <si>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</si>
  <si>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</si>
  <si>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</si>
  <si>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</si>
  <si>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</si>
  <si>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</si>
  <si>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</si>
  <si>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</si>
  <si>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</si>
  <si>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</si>
  <si>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</si>
  <si>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</si>
  <si>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</si>
  <si>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</si>
  <si>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</si>
  <si>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</si>
  <si>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</si>
  <si>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</si>
  <si>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</si>
  <si>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</si>
  <si>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</si>
  <si>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</si>
  <si>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</si>
  <si>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</si>
  <si>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</si>
  <si>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</si>
  <si>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</si>
  <si>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</si>
  <si>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</si>
  <si>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</si>
  <si>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</si>
  <si>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</si>
  <si>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</si>
  <si>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</si>
  <si>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</si>
  <si>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</si>
  <si>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</si>
  <si>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</si>
  <si>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</si>
  <si>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</si>
  <si>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</si>
  <si>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</si>
  <si>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</si>
  <si>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</si>
  <si>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</si>
  <si>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</si>
  <si>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</si>
  <si>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</si>
  <si>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</si>
  <si>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</si>
  <si>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</si>
  <si>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</si>
  <si>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</si>
  <si>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</si>
  <si>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</si>
  <si>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</si>
  <si>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</si>
  <si>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</si>
  <si>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</si>
  <si>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</si>
  <si>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</si>
  <si>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</si>
  <si>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</si>
  <si>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</si>
  <si>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</si>
  <si>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</si>
  <si>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</si>
  <si>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</si>
  <si>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</si>
  <si>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</si>
  <si>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</si>
  <si>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</si>
  <si>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</si>
  <si>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</si>
  <si>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</si>
  <si>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</si>
  <si>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</si>
  <si>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</si>
  <si>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</si>
  <si>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</si>
  <si>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</si>
  <si>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</si>
  <si>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</si>
  <si>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</si>
  <si>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</si>
  <si>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</si>
  <si>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</si>
  <si>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</si>
  <si>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</si>
  <si>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</si>
  <si>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</si>
  <si>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</si>
  <si>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</si>
  <si>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</si>
  <si>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</si>
  <si>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</si>
  <si>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</si>
  <si>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</si>
  <si>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</si>
  <si>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</si>
  <si>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</si>
  <si>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</si>
  <si>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</si>
  <si>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</si>
  <si>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</si>
  <si>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</si>
  <si>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</si>
  <si>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</si>
  <si>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</si>
  <si>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</si>
  <si>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</si>
  <si>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</si>
  <si>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</si>
  <si>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</si>
  <si>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</si>
  <si>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</si>
  <si>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</si>
  <si>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</si>
  <si>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</si>
  <si>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</si>
  <si>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</si>
  <si>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</si>
  <si>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</si>
  <si>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</si>
  <si>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</si>
  <si>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</si>
  <si>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</si>
  <si>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</si>
  <si>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</si>
  <si>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</si>
  <si>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</si>
  <si>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</si>
  <si>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</si>
  <si>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</si>
  <si>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</si>
  <si>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</si>
  <si>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</si>
  <si>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</si>
  <si>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</si>
  <si>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</si>
  <si>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</si>
  <si>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</si>
  <si>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</si>
  <si>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</si>
  <si>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</si>
  <si>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</si>
  <si>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</si>
  <si>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</si>
  <si>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</si>
  <si>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</si>
  <si>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</si>
  <si>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</si>
  <si>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</si>
  <si>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</si>
  <si>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</si>
  <si>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</si>
  <si>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</si>
  <si>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</si>
  <si>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</si>
  <si>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</si>
  <si>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</si>
  <si>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</si>
  <si>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</si>
  <si>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</si>
  <si>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</si>
  <si>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</si>
  <si>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</si>
  <si>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</si>
  <si>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</si>
  <si>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</si>
  <si>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</si>
  <si>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</si>
  <si>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</si>
  <si>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</si>
  <si>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</si>
  <si>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</si>
  <si>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</si>
  <si>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</si>
  <si>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</si>
  <si>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</si>
  <si>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</si>
  <si>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</si>
  <si>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</si>
  <si>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</si>
  <si>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</si>
  <si>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</si>
  <si>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</si>
  <si>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</si>
  <si>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</si>
  <si>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</si>
  <si>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</si>
  <si>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</si>
  <si>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</si>
  <si>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</si>
  <si>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</si>
  <si>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</si>
  <si>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</si>
  <si>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</si>
  <si>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</si>
  <si>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</si>
  <si>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</si>
  <si>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</si>
  <si>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</si>
  <si>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</si>
  <si>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</si>
  <si>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</si>
  <si>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</si>
  <si>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</si>
  <si>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</si>
  <si>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</si>
  <si>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</si>
  <si>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</si>
  <si>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</si>
  <si>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</si>
  <si>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</si>
  <si>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</si>
  <si>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</si>
  <si>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</si>
  <si>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</si>
  <si>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</si>
  <si>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</si>
  <si>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</si>
  <si>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</si>
  <si>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</si>
  <si>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</si>
  <si>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</si>
  <si>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</si>
  <si>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</si>
  <si>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</si>
  <si>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</si>
  <si>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</si>
  <si>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</si>
  <si>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</si>
  <si>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</si>
  <si>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</si>
  <si>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</si>
  <si>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</si>
  <si>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</si>
  <si>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</si>
  <si>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</si>
  <si>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</si>
  <si>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</si>
  <si>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</si>
  <si>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</si>
  <si>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</si>
  <si>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</si>
  <si>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</si>
  <si>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</si>
  <si>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</si>
  <si>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</si>
  <si>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</si>
  <si>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</si>
  <si>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</si>
  <si>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</si>
  <si>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</si>
  <si>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</si>
  <si>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</si>
  <si>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</si>
  <si>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</si>
  <si>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</si>
  <si>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</si>
  <si>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</si>
  <si>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</si>
  <si>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</si>
  <si>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</si>
  <si>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</si>
  <si>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</si>
  <si>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</si>
  <si>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</si>
  <si>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</si>
  <si>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</si>
  <si>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</si>
  <si>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</si>
  <si>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</si>
  <si>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</si>
  <si>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</si>
  <si>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</si>
  <si>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</si>
  <si>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</si>
  <si>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</si>
  <si>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</si>
  <si>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</si>
  <si>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</si>
  <si>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</si>
  <si>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</si>
  <si>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</si>
  <si>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</si>
  <si>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</si>
  <si>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</si>
  <si>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</si>
  <si>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</si>
  <si>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</si>
  <si>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</si>
  <si>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</si>
  <si>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</si>
  <si>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</si>
  <si>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</si>
  <si>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</si>
  <si>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</si>
  <si>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</si>
  <si>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</si>
  <si>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</si>
  <si>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</si>
  <si>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</si>
  <si>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</si>
  <si>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</si>
  <si>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</si>
  <si>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</si>
  <si>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</si>
  <si>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</si>
  <si>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</si>
  <si>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</si>
  <si>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</si>
  <si>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</si>
  <si>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</si>
  <si>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</si>
  <si>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</si>
  <si>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</si>
  <si>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</si>
  <si>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</si>
  <si>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</si>
  <si>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</si>
  <si>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</si>
  <si>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</si>
  <si>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</si>
  <si>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</si>
  <si>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</si>
  <si>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</si>
  <si>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</si>
  <si>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</si>
  <si>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</si>
  <si>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</si>
  <si>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</si>
  <si>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</si>
  <si>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</si>
  <si>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</si>
  <si>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</si>
  <si>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</si>
  <si>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</si>
  <si>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</si>
  <si>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</si>
  <si>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</si>
  <si>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</si>
  <si>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</si>
  <si>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</si>
  <si>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</si>
  <si>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</si>
  <si>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</si>
  <si>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</si>
  <si>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</si>
  <si>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</si>
  <si>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</si>
  <si>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</si>
  <si>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</si>
  <si>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</si>
  <si>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</si>
  <si>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</si>
  <si>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</si>
  <si>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</si>
  <si>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</si>
  <si>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</si>
  <si>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</si>
  <si>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</si>
  <si>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</si>
  <si>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</si>
  <si>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</si>
  <si>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</si>
  <si>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</si>
  <si>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</si>
  <si>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</si>
  <si>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</si>
  <si>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</si>
  <si>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</si>
  <si>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</si>
  <si>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</si>
  <si>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</si>
  <si>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</si>
  <si>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</si>
  <si>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</si>
  <si>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</si>
  <si>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</si>
  <si>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</si>
  <si>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</si>
  <si>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</si>
  <si>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</si>
  <si>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</si>
  <si>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</si>
  <si>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</si>
  <si>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</si>
  <si>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</si>
  <si>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</si>
  <si>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</si>
  <si>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</si>
  <si>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</si>
  <si>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</si>
  <si>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</si>
  <si>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</si>
  <si>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</si>
  <si>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</si>
  <si>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</si>
  <si>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</si>
  <si>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</si>
  <si>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</si>
  <si>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</si>
  <si>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</si>
  <si>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</si>
  <si>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</si>
  <si>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</si>
  <si>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</si>
  <si>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</si>
  <si>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</si>
  <si>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</si>
  <si>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</si>
  <si>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</si>
  <si>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</si>
  <si>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</si>
  <si>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</si>
  <si>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</si>
  <si>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</si>
  <si>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</si>
  <si>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</si>
  <si>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</si>
  <si>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</si>
  <si>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</si>
  <si>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</si>
  <si>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</si>
  <si>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</si>
  <si>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</si>
  <si>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</si>
  <si>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</si>
  <si>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</si>
  <si>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</si>
  <si>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</si>
  <si>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</si>
  <si>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</si>
  <si>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</si>
  <si>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</si>
  <si>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</si>
  <si>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</si>
  <si>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</si>
  <si>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</si>
  <si>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</si>
  <si>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</si>
  <si>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</si>
  <si>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</si>
  <si>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</si>
  <si>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</si>
  <si>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</si>
  <si>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</si>
  <si>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</si>
  <si>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</si>
  <si>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</si>
  <si>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</si>
  <si>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</si>
  <si>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</si>
  <si>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</si>
  <si>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</si>
  <si>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</si>
  <si>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</si>
  <si>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</si>
  <si>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</si>
  <si>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</si>
  <si>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</si>
  <si>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</si>
  <si>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</si>
  <si>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</si>
  <si>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</si>
  <si>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</si>
  <si>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</si>
  <si>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</si>
  <si>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</si>
  <si>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</si>
  <si>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</si>
  <si>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</si>
  <si>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</si>
  <si>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</si>
  <si>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</si>
  <si>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</si>
  <si>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</si>
  <si>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</si>
  <si>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</si>
  <si>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</si>
  <si>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</si>
  <si>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</si>
  <si>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</si>
  <si>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</si>
  <si>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</si>
  <si>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</si>
  <si>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</si>
  <si>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</si>
  <si>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</si>
  <si>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</si>
  <si>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</si>
  <si>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</si>
  <si>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</si>
  <si>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</si>
  <si>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</si>
  <si>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</si>
  <si>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</si>
  <si>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</si>
  <si>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</si>
  <si>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</si>
  <si>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</si>
  <si>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</si>
  <si>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</si>
  <si>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</si>
  <si>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</si>
  <si>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</si>
  <si>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</si>
  <si>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</si>
  <si>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</si>
  <si>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</si>
  <si>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</si>
  <si>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</si>
  <si>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</si>
  <si>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</si>
  <si>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</si>
  <si>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</si>
  <si>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</si>
  <si>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</si>
  <si>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</si>
  <si>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</si>
  <si>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</si>
  <si>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</si>
  <si>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</si>
  <si>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</si>
  <si>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</si>
  <si>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</si>
  <si>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</si>
  <si>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</si>
  <si>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</si>
  <si>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</si>
  <si>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</si>
  <si>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</si>
  <si>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</si>
  <si>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</si>
  <si>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</si>
  <si>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</si>
  <si>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</si>
  <si>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</si>
  <si>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</si>
  <si>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</si>
  <si>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</si>
  <si>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</si>
  <si>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</si>
  <si>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</si>
  <si>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</si>
  <si>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</si>
  <si>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</si>
  <si>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</si>
  <si>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</si>
  <si>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</si>
  <si>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</si>
  <si>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</si>
  <si>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</si>
  <si>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</si>
  <si>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</si>
  <si>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</si>
  <si>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</si>
  <si>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</si>
  <si>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</si>
  <si>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</si>
  <si>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</si>
  <si>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</si>
  <si>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</si>
  <si>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</si>
  <si>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</si>
  <si>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</si>
  <si>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</si>
  <si>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</si>
  <si>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</si>
  <si>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</si>
  <si>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</si>
  <si>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</si>
  <si>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</si>
  <si>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</si>
  <si>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</si>
  <si>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</si>
  <si>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</si>
  <si>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</si>
  <si>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</si>
  <si>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</si>
  <si>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</si>
  <si>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</si>
  <si>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</si>
  <si>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</si>
  <si>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</si>
  <si>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</si>
  <si>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</si>
  <si>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</si>
  <si>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</si>
  <si>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</si>
  <si>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</si>
  <si>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</si>
  <si>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</si>
  <si>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</si>
  <si>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</si>
  <si>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</si>
  <si>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</si>
  <si>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</si>
  <si>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</si>
  <si>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</si>
  <si>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</si>
  <si>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</si>
  <si>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</si>
  <si>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</si>
  <si>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</si>
  <si>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</si>
  <si>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</si>
  <si>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</si>
  <si>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</si>
  <si>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</si>
  <si>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</si>
  <si>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</si>
  <si>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</si>
  <si>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</si>
  <si>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</si>
  <si>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</si>
  <si>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</si>
  <si>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</si>
  <si>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</si>
  <si>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</si>
  <si>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</si>
  <si>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</si>
  <si>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</si>
  <si>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</si>
  <si>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</si>
  <si>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</si>
  <si>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</si>
  <si>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</si>
  <si>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</si>
  <si>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</si>
  <si>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</si>
  <si>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</si>
  <si>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</si>
  <si>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</si>
  <si>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</si>
  <si>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</si>
  <si>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</si>
  <si>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</si>
  <si>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</si>
  <si>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</si>
  <si>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</si>
  <si>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</si>
  <si>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</si>
  <si>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</si>
  <si>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</si>
  <si>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</si>
  <si>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</si>
  <si>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</si>
  <si>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</si>
  <si>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</si>
  <si>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</si>
  <si>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</si>
  <si>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</si>
  <si>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</si>
  <si>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</si>
  <si>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</si>
  <si>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</si>
  <si>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</si>
  <si>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</si>
  <si>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</si>
  <si>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</si>
  <si>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</si>
  <si>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</si>
  <si>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</si>
  <si>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</si>
  <si>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</si>
  <si>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</si>
  <si>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</si>
  <si>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</si>
  <si>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</si>
  <si>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</si>
  <si>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</si>
  <si>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</si>
  <si>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</si>
  <si>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</si>
  <si>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</si>
  <si>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</si>
  <si>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</si>
  <si>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</si>
  <si>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</si>
  <si>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</si>
  <si>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</si>
  <si>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</si>
  <si>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</si>
  <si>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</si>
  <si>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</si>
  <si>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</si>
  <si>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</si>
  <si>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</si>
  <si>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</si>
  <si>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</si>
  <si>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</si>
  <si>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</si>
  <si>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</si>
  <si>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</si>
  <si>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</si>
  <si>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</si>
  <si>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</si>
  <si>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A RAMBERT</t>
  </si>
  <si>
    <t>LE GERS</t>
  </si>
  <si>
    <t>05115000</t>
  </si>
  <si>
    <t>18310006400033</t>
  </si>
  <si>
    <t>Agence de l'Eau Adour-Garonne</t>
  </si>
  <si>
    <t>34255833500077</t>
  </si>
  <si>
    <t>AQUASCOP BIOLOGIE site de Monptellier</t>
  </si>
  <si>
    <t>IBMR-21-M95</t>
  </si>
  <si>
    <t>JEREMIE SCAGNI, JOSHUA NEVE</t>
  </si>
  <si>
    <t>IBMR standard</t>
  </si>
  <si>
    <t>GAUCHE</t>
  </si>
  <si>
    <t>ETIAGE NORMAL</t>
  </si>
  <si>
    <t>FORTEMENT NUAGEUX</t>
  </si>
  <si>
    <t>FORTE</t>
  </si>
  <si>
    <t>NON</t>
  </si>
  <si>
    <t>Turbidité chronique.</t>
  </si>
  <si>
    <t>peu abondant</t>
  </si>
  <si>
    <t>NEWCOD</t>
  </si>
  <si>
    <t>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</si>
</sst>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L111" sqref="L11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508274</v>
      </c>
      <c r="G10" s="114"/>
      <c r="H10" s="115"/>
    </row>
    <row r="11" spans="1:8" ht="15">
      <c r="A11" s="10" t="s">
        <v>2277</v>
      </c>
      <c r="B11" s="47">
        <v>44411</v>
      </c>
      <c r="D11" s="10" t="s">
        <v>2280</v>
      </c>
      <c r="E11" s="52">
        <v>6293877</v>
      </c>
      <c r="G11" s="114"/>
      <c r="H11" s="115"/>
    </row>
    <row r="12" spans="1:8" ht="15">
      <c r="A12" s="10" t="s">
        <v>2283</v>
      </c>
      <c r="B12" s="52" t="s">
        <v>5294</v>
      </c>
      <c r="D12" s="10" t="s">
        <v>2281</v>
      </c>
      <c r="E12" s="52">
        <v>508276</v>
      </c>
      <c r="G12" s="116"/>
      <c r="H12" s="117"/>
    </row>
    <row r="13" spans="1:5" ht="17.25" customHeight="1" thickBot="1">
      <c r="A13" s="2"/>
      <c r="B13" s="55"/>
      <c r="D13" s="10" t="s">
        <v>2282</v>
      </c>
      <c r="E13" s="52">
        <v>6293983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508274</v>
      </c>
    </row>
    <row r="18" spans="1:3" ht="15">
      <c r="A18" s="124"/>
      <c r="B18" s="49" t="s">
        <v>2267</v>
      </c>
      <c r="C18" s="61">
        <f>E11</f>
        <v>6293877</v>
      </c>
    </row>
    <row r="19" spans="1:2" ht="15">
      <c r="A19" s="3" t="s">
        <v>2063</v>
      </c>
      <c r="B19" s="29">
        <v>113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6.55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6.55</v>
      </c>
      <c r="C37" s="6"/>
      <c r="D37" s="8" t="s">
        <v>2110</v>
      </c>
      <c r="E37" s="30"/>
    </row>
    <row r="38" spans="1:5" s="7" customFormat="1" ht="15" customHeight="1">
      <c r="A38" s="5" t="s">
        <v>2115</v>
      </c>
      <c r="B38" s="30">
        <v>0.6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2</v>
      </c>
      <c r="C81" s="6"/>
      <c r="D81" s="14" t="s">
        <v>2077</v>
      </c>
      <c r="E81" s="19"/>
    </row>
    <row r="82" spans="1:5" s="15" customFormat="1" ht="15">
      <c r="A82" s="3" t="s">
        <v>2076</v>
      </c>
      <c r="B82" s="9">
        <v>2</v>
      </c>
      <c r="C82" s="6"/>
      <c r="D82" s="10" t="s">
        <v>2076</v>
      </c>
      <c r="E82" s="9"/>
    </row>
    <row r="83" spans="1:5" s="15" customFormat="1" ht="15">
      <c r="A83" s="3" t="s">
        <v>2075</v>
      </c>
      <c r="B83" s="9">
        <v>3</v>
      </c>
      <c r="C83" s="6"/>
      <c r="D83" s="10" t="s">
        <v>2075</v>
      </c>
      <c r="E83" s="9"/>
    </row>
    <row r="84" spans="1:5" s="15" customFormat="1" ht="15">
      <c r="A84" s="3" t="s">
        <v>2074</v>
      </c>
      <c r="B84" s="9">
        <v>2</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2</v>
      </c>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0.03</v>
      </c>
      <c r="E98" s="89"/>
      <c r="F98" s="35" t="s">
        <v>2290</v>
      </c>
      <c r="G98" s="79"/>
      <c r="H98" s="80"/>
    </row>
    <row r="99" spans="1:8" ht="15">
      <c r="A99" s="33" t="s">
        <v>5304</v>
      </c>
      <c r="B99" s="20" t="str">
        <f>IF(A99="NEWCOD",IF(ISBLANK(G99),"renseigner le champ 'Nouveau taxon'",G99),VLOOKUP(A99,'Ref Taxo'!A:B,2,FALSE))</f>
        <v>Dasygloea</v>
      </c>
      <c r="C99" s="21">
        <f>IF(A99="NEWCOD",IF(ISBLANK(H99),"NoCod",H99),VLOOKUP(A99,'Ref Taxo'!A:D,4,FALSE))</f>
        <v>44835</v>
      </c>
      <c r="D99" s="34">
        <v>0.01</v>
      </c>
      <c r="E99" s="89"/>
      <c r="F99" s="35" t="s">
        <v>2290</v>
      </c>
      <c r="G99" s="79" t="s">
        <v>5305</v>
      </c>
      <c r="H99" s="80">
        <v>44835</v>
      </c>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0.25</v>
      </c>
      <c r="E101" s="89"/>
      <c r="F101" s="35" t="s">
        <v>2290</v>
      </c>
      <c r="G101" s="79"/>
      <c r="H101" s="80"/>
    </row>
    <row r="102" spans="1:8" ht="15">
      <c r="A102" s="33" t="s">
        <v>4230</v>
      </c>
      <c r="B102" s="20" t="str">
        <f>IF(A102="NEWCOD",IF(ISBLANK(G102),"renseigner le champ 'Nouveau taxon'",G102),VLOOKUP(A102,'Ref Taxo'!A:B,2,FALSE))</f>
        <v>Pleurosira</v>
      </c>
      <c r="C102" s="21">
        <f>IF(A102="NEWCOD",IF(ISBLANK(H102),"NoCod",H102),VLOOKUP(A102,'Ref Taxo'!A:D,4,FALSE))</f>
        <v>9515</v>
      </c>
      <c r="D102" s="34">
        <v>0.01</v>
      </c>
      <c r="E102" s="89"/>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89"/>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0.01</v>
      </c>
      <c r="E104" s="89"/>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0.15</v>
      </c>
      <c r="E105" s="89"/>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c r="F107" s="35" t="s">
        <v>2290</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0.12</v>
      </c>
      <c r="E108" s="89"/>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89"/>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89"/>
      <c r="F110" s="35" t="s">
        <v>2290</v>
      </c>
      <c r="G110" s="79"/>
      <c r="H110" s="80"/>
    </row>
    <row r="111" spans="1:8" ht="15">
      <c r="A111" s="33" t="s">
        <v>700</v>
      </c>
      <c r="B111" s="20" t="str">
        <f>IF(A111="NEWCOD",IF(ISBLANK(G111),"renseigner le champ 'Nouveau taxon'",G111),VLOOKUP(A111,'Ref Taxo'!A:B,2,FALSE))</f>
        <v>Oxyrrhynchium hians</v>
      </c>
      <c r="C111" s="21">
        <f>IF(A111="NEWCOD",IF(ISBLANK(H111),"NoCod",H111),VLOOKUP(A111,'Ref Taxo'!A:D,4,FALSE))</f>
        <v>31547</v>
      </c>
      <c r="D111" s="34">
        <v>0.01</v>
      </c>
      <c r="E111" s="89"/>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0.01</v>
      </c>
      <c r="E112" s="89"/>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0.01</v>
      </c>
      <c r="E113" s="89"/>
      <c r="F113" s="35" t="s">
        <v>2290</v>
      </c>
      <c r="G113" s="79"/>
      <c r="H113" s="80"/>
    </row>
    <row r="114" spans="1:8" ht="15">
      <c r="A114" s="33" t="s">
        <v>1814</v>
      </c>
      <c r="B114" s="20" t="str">
        <f>IF(A114="NEWCOD",IF(ISBLANK(G114),"renseigner le champ 'Nouveau taxon'",G114),VLOOKUP(A114,'Ref Taxo'!A:B,2,FALSE))</f>
        <v>Scutellaria galericulata</v>
      </c>
      <c r="C114" s="21">
        <f>IF(A114="NEWCOD",IF(ISBLANK(H114),"NoCod",H114),VLOOKUP(A114,'Ref Taxo'!A:D,4,FALSE))</f>
        <v>1796</v>
      </c>
      <c r="D114" s="34">
        <v>0.01</v>
      </c>
      <c r="E114" s="89"/>
      <c r="F114" s="35" t="s">
        <v>2290</v>
      </c>
      <c r="G114" s="79"/>
      <c r="H114" s="80"/>
    </row>
    <row r="115" spans="1:8" ht="15">
      <c r="A115" s="33" t="s">
        <v>827</v>
      </c>
      <c r="B115" s="20" t="str">
        <f>IF(A115="NEWCOD",IF(ISBLANK(G115),"renseigner le champ 'Nouveau taxon'",G115),VLOOKUP(A115,'Ref Taxo'!A:B,2,FALSE))</f>
        <v xml:space="preserve">Helosciadium nodiflorum </v>
      </c>
      <c r="C115" s="21">
        <f>IF(A115="NEWCOD",IF(ISBLANK(H115),"NoCod",H115),VLOOKUP(A115,'Ref Taxo'!A:D,4,FALSE))</f>
        <v>30053</v>
      </c>
      <c r="D115" s="34">
        <v>0.01</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2022-01-31T16:22:37Z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