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<sst xmlns="http://schemas.openxmlformats.org/spreadsheetml/2006/main" count="6467" uniqueCount="5305">
  <si>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</si>
  <si>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</si>
  <si>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</si>
  <si>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</si>
  <si>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</si>
  <si>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</si>
  <si>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</si>
  <si>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</si>
  <si>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</si>
  <si>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</si>
  <si>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</si>
  <si>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</si>
  <si>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</si>
  <si>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</si>
  <si>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</si>
  <si>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</si>
  <si>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</si>
  <si>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</si>
  <si>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</si>
  <si>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</si>
  <si>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</si>
  <si>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</si>
  <si>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</si>
  <si>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</si>
  <si>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</si>
  <si>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</si>
  <si>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</si>
  <si>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</si>
  <si>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</si>
  <si>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</si>
  <si>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</si>
  <si>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</si>
  <si>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</si>
  <si>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</si>
  <si>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</si>
  <si>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</si>
  <si>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</si>
  <si>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</si>
  <si>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</si>
  <si>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</si>
  <si>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</si>
  <si>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</si>
  <si>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</si>
  <si>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</si>
  <si>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</si>
  <si>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</si>
  <si>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</si>
  <si>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</si>
  <si>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</si>
  <si>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</si>
  <si>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</si>
  <si>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</si>
  <si>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</si>
  <si>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</si>
  <si>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</si>
  <si>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</si>
  <si>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</si>
  <si>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</si>
  <si>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</si>
  <si>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</si>
  <si>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</si>
  <si>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</si>
  <si>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</si>
  <si>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</si>
  <si>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</si>
  <si>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</si>
  <si>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</si>
  <si>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</si>
  <si>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</si>
  <si>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</si>
  <si>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</si>
  <si>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</si>
  <si>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</si>
  <si>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</si>
  <si>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</si>
  <si>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</si>
  <si>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</si>
  <si>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</si>
  <si>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</si>
  <si>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</si>
  <si>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</si>
  <si>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</si>
  <si>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</si>
  <si>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</si>
  <si>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</si>
  <si>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</si>
  <si>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</si>
  <si>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</si>
  <si>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</si>
  <si>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</si>
  <si>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</si>
  <si>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</si>
  <si>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</si>
  <si>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</si>
  <si>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</si>
  <si>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</si>
  <si>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</si>
  <si>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</si>
  <si>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</si>
  <si>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</si>
  <si>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</si>
  <si>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</si>
  <si>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</si>
  <si>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</si>
  <si>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</si>
  <si>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</si>
  <si>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</si>
  <si>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</si>
  <si>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</si>
  <si>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</si>
  <si>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</si>
  <si>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</si>
  <si>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</si>
  <si>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</si>
  <si>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</si>
  <si>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</si>
  <si>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</si>
  <si>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</si>
  <si>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</si>
  <si>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</si>
  <si>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</si>
  <si>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</si>
  <si>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</si>
  <si>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</si>
  <si>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</si>
  <si>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</si>
  <si>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</si>
  <si>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</si>
  <si>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</si>
  <si>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</si>
  <si>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</si>
  <si>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</si>
  <si>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</si>
  <si>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</si>
  <si>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</si>
  <si>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</si>
  <si>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</si>
  <si>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</si>
  <si>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</si>
  <si>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</si>
  <si>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</si>
  <si>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</si>
  <si>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</si>
  <si>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</si>
  <si>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</si>
  <si>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</si>
  <si>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</si>
  <si>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</si>
  <si>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</si>
  <si>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</si>
  <si>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</si>
  <si>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</si>
  <si>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</si>
  <si>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</si>
  <si>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</si>
  <si>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</si>
  <si>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</si>
  <si>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</si>
  <si>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</si>
  <si>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</si>
  <si>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</si>
  <si>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</si>
  <si>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</si>
  <si>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</si>
  <si>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</si>
  <si>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</si>
  <si>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</si>
  <si>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</si>
  <si>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</si>
  <si>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</si>
  <si>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</si>
  <si>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</si>
  <si>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</si>
  <si>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</si>
  <si>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</si>
  <si>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</si>
  <si>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</si>
  <si>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</si>
  <si>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</si>
  <si>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</si>
  <si>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</si>
  <si>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</si>
  <si>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</si>
  <si>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</si>
  <si>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</si>
  <si>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</si>
  <si>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</si>
  <si>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</si>
  <si>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</si>
  <si>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</si>
  <si>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</si>
  <si>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</si>
  <si>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</si>
  <si>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</si>
  <si>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</si>
  <si>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</si>
  <si>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</si>
  <si>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</si>
  <si>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</si>
  <si>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</si>
  <si>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</si>
  <si>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</si>
  <si>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</si>
  <si>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</si>
  <si>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</si>
  <si>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</si>
  <si>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</si>
  <si>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</si>
  <si>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</si>
  <si>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</si>
  <si>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</si>
  <si>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</si>
  <si>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</si>
  <si>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</si>
  <si>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</si>
  <si>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</si>
  <si>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</si>
  <si>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</si>
  <si>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</si>
  <si>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</si>
  <si>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</si>
  <si>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</si>
  <si>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</si>
  <si>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</si>
  <si>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</si>
  <si>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</si>
  <si>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</si>
  <si>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</si>
  <si>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</si>
  <si>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</si>
  <si>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</si>
  <si>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</si>
  <si>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</si>
  <si>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</si>
  <si>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</si>
  <si>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</si>
  <si>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</si>
  <si>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</si>
  <si>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</si>
  <si>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</si>
  <si>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</si>
  <si>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</si>
  <si>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</si>
  <si>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</si>
  <si>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</si>
  <si>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</si>
  <si>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</si>
  <si>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</si>
  <si>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</si>
  <si>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</si>
  <si>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</si>
  <si>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</si>
  <si>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</si>
  <si>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</si>
  <si>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</si>
  <si>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</si>
  <si>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</si>
  <si>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</si>
  <si>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</si>
  <si>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</si>
  <si>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</si>
  <si>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</si>
  <si>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</si>
  <si>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</si>
  <si>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</si>
  <si>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</si>
  <si>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</si>
  <si>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</si>
  <si>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</si>
  <si>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</si>
  <si>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</si>
  <si>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</si>
  <si>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</si>
  <si>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</si>
  <si>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</si>
  <si>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</si>
  <si>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</si>
  <si>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</si>
  <si>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</si>
  <si>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</si>
  <si>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</si>
  <si>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</si>
  <si>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</si>
  <si>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</si>
  <si>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</si>
  <si>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</si>
  <si>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</si>
  <si>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</si>
  <si>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</si>
  <si>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</si>
  <si>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</si>
  <si>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</si>
  <si>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</si>
  <si>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</si>
  <si>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</si>
  <si>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</si>
  <si>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</si>
  <si>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</si>
  <si>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</si>
  <si>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</si>
  <si>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</si>
  <si>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</si>
  <si>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</si>
  <si>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</si>
  <si>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</si>
  <si>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</si>
  <si>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</si>
  <si>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</si>
  <si>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</si>
  <si>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</si>
  <si>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</si>
  <si>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</si>
  <si>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</si>
  <si>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</si>
  <si>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</si>
  <si>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</si>
  <si>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</si>
  <si>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</si>
  <si>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</si>
  <si>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</si>
  <si>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</si>
  <si>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</si>
  <si>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</si>
  <si>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</si>
  <si>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</si>
  <si>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</si>
  <si>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</si>
  <si>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</si>
  <si>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</si>
  <si>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</si>
  <si>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</si>
  <si>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</si>
  <si>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</si>
  <si>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</si>
  <si>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</si>
  <si>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</si>
  <si>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</si>
  <si>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</si>
  <si>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</si>
  <si>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</si>
  <si>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</si>
  <si>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</si>
  <si>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</si>
  <si>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</si>
  <si>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</si>
  <si>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</si>
  <si>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</si>
  <si>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</si>
  <si>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</si>
  <si>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</si>
  <si>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</si>
  <si>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</si>
  <si>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</si>
  <si>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</si>
  <si>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</si>
  <si>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</si>
  <si>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</si>
  <si>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</si>
  <si>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</si>
  <si>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</si>
  <si>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</si>
  <si>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</si>
  <si>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</si>
  <si>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</si>
  <si>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</si>
  <si>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</si>
  <si>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</si>
  <si>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</si>
  <si>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</si>
  <si>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</si>
  <si>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</si>
  <si>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</si>
  <si>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</si>
  <si>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</si>
  <si>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</si>
  <si>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</si>
  <si>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</si>
  <si>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</si>
  <si>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</si>
  <si>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</si>
  <si>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</si>
  <si>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</si>
  <si>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</si>
  <si>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</si>
  <si>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</si>
  <si>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</si>
  <si>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</si>
  <si>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</si>
  <si>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</si>
  <si>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</si>
  <si>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</si>
  <si>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</si>
  <si>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</si>
  <si>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</si>
  <si>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</si>
  <si>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</si>
  <si>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</si>
  <si>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</si>
  <si>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</si>
  <si>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</si>
  <si>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</si>
  <si>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</si>
  <si>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</si>
  <si>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</si>
  <si>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</si>
  <si>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</si>
  <si>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</si>
  <si>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</si>
  <si>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</si>
  <si>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</si>
  <si>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</si>
  <si>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</si>
  <si>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</si>
  <si>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</si>
  <si>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</si>
  <si>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</si>
  <si>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</si>
  <si>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</si>
  <si>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</si>
  <si>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</si>
  <si>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</si>
  <si>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</si>
  <si>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</si>
  <si>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</si>
  <si>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</si>
  <si>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</si>
  <si>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</si>
  <si>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</si>
  <si>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</si>
  <si>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</si>
  <si>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</si>
  <si>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</si>
  <si>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</si>
  <si>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</si>
  <si>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</si>
  <si>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</si>
  <si>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</si>
  <si>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</si>
  <si>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</si>
  <si>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</si>
  <si>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</si>
  <si>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</si>
  <si>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</si>
  <si>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</si>
  <si>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</si>
  <si>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</si>
  <si>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</si>
  <si>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</si>
  <si>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</si>
  <si>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</si>
  <si>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</si>
  <si>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</si>
  <si>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</si>
  <si>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</si>
  <si>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</si>
  <si>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</si>
  <si>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</si>
  <si>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</si>
  <si>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</si>
  <si>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</si>
  <si>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</si>
  <si>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</si>
  <si>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</si>
  <si>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</si>
  <si>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</si>
  <si>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</si>
  <si>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</si>
  <si>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</si>
  <si>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</si>
  <si>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</si>
  <si>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</si>
  <si>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</si>
  <si>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</si>
  <si>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</si>
  <si>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</si>
  <si>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</si>
  <si>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</si>
  <si>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</si>
  <si>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</si>
  <si>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</si>
  <si>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</si>
  <si>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</si>
  <si>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</si>
  <si>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</si>
  <si>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</si>
  <si>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</si>
  <si>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</si>
  <si>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</si>
  <si>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</si>
  <si>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</si>
  <si>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</si>
  <si>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</si>
  <si>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</si>
  <si>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</si>
  <si>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</si>
  <si>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</si>
  <si>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</si>
  <si>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</si>
  <si>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</si>
  <si>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</si>
  <si>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</si>
  <si>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</si>
  <si>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</si>
  <si>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</si>
  <si>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</si>
  <si>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</si>
  <si>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</si>
  <si>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</si>
  <si>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</si>
  <si>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</si>
  <si>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</si>
  <si>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</si>
  <si>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</si>
  <si>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</si>
  <si>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</si>
  <si>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</si>
  <si>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</si>
  <si>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</si>
  <si>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</si>
  <si>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</si>
  <si>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</si>
  <si>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</si>
  <si>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</si>
  <si>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</si>
  <si>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</si>
  <si>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</si>
  <si>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</si>
  <si>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</si>
  <si>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</si>
  <si>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</si>
  <si>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</si>
  <si>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</si>
  <si>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</si>
  <si>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</si>
  <si>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</si>
  <si>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</si>
  <si>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</si>
  <si>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</si>
  <si>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</si>
  <si>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</si>
  <si>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</si>
  <si>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</si>
  <si>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</si>
  <si>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</si>
  <si>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</si>
  <si>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</si>
  <si>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</si>
  <si>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</si>
  <si>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</si>
  <si>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</si>
  <si>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</si>
  <si>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</si>
  <si>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</si>
  <si>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</si>
  <si>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</si>
  <si>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</si>
  <si>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</si>
  <si>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</si>
  <si>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</si>
  <si>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</si>
  <si>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</si>
  <si>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</si>
  <si>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</si>
  <si>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</si>
  <si>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</si>
  <si>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</si>
  <si>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</si>
  <si>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</si>
  <si>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</si>
  <si>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</si>
  <si>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</si>
  <si>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</si>
  <si>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</si>
  <si>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</si>
  <si>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</si>
  <si>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</si>
  <si>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</si>
  <si>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</si>
  <si>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</si>
  <si>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</si>
  <si>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</si>
  <si>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</si>
  <si>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</si>
  <si>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</si>
  <si>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</si>
  <si>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</si>
  <si>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</si>
  <si>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</si>
  <si>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</si>
  <si>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</si>
  <si>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</si>
  <si>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</si>
  <si>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</si>
  <si>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</si>
  <si>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</si>
  <si>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</si>
  <si>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</si>
  <si>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</si>
  <si>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</si>
  <si>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</si>
  <si>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</si>
  <si>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</si>
  <si>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</si>
  <si>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</si>
  <si>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</si>
  <si>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</si>
  <si>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</si>
  <si>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</si>
  <si>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</si>
  <si>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</si>
  <si>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</si>
  <si>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</si>
  <si>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</si>
  <si>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</si>
  <si>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</si>
  <si>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</si>
  <si>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</si>
  <si>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</si>
  <si>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</si>
  <si>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</si>
  <si>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</si>
  <si>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</si>
  <si>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</si>
  <si>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</si>
  <si>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</si>
  <si>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</si>
  <si>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</si>
  <si>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</si>
  <si>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</si>
  <si>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</si>
  <si>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</si>
  <si>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</si>
  <si>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</si>
  <si>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</si>
  <si>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</si>
  <si>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</si>
  <si>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</si>
  <si>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</si>
  <si>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</si>
  <si>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</si>
  <si>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</si>
  <si>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</si>
  <si>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</si>
  <si>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</si>
  <si>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</si>
  <si>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</si>
  <si>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</si>
  <si>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</si>
  <si>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</si>
  <si>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</si>
  <si>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</si>
  <si>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</si>
  <si>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</si>
  <si>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</si>
  <si>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</si>
  <si>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</si>
  <si>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</si>
  <si>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</si>
  <si>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</si>
  <si>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</si>
  <si>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</si>
  <si>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</si>
  <si>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</si>
  <si>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</si>
  <si>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</si>
  <si>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</si>
  <si>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</si>
  <si>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</si>
  <si>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</si>
  <si>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</si>
  <si>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</si>
  <si>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</si>
  <si>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</si>
  <si>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</si>
  <si>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</si>
  <si>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</si>
  <si>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</si>
  <si>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</si>
  <si>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</si>
  <si>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</si>
  <si>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</si>
  <si>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</si>
  <si>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</si>
  <si>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</si>
  <si>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</si>
  <si>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</si>
  <si>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</si>
  <si>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</si>
  <si>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</si>
  <si>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</si>
  <si>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</si>
  <si>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</si>
  <si>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</si>
  <si>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</si>
  <si>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</si>
  <si>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</si>
  <si>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</si>
  <si>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</si>
  <si>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</si>
  <si>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</si>
  <si>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</si>
  <si>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</si>
  <si>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</si>
  <si>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</si>
  <si>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</si>
  <si>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</si>
  <si>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</si>
  <si>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</si>
  <si>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</si>
  <si>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</si>
  <si>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</si>
  <si>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</si>
  <si>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</si>
  <si>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</si>
  <si>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</si>
  <si>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</si>
  <si>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</si>
  <si>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</si>
  <si>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</si>
  <si>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</si>
  <si>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</si>
  <si>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</si>
  <si>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</si>
  <si>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</si>
  <si>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</si>
  <si>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</si>
  <si>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</si>
  <si>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</si>
  <si>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</si>
  <si>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</si>
  <si>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</si>
  <si>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</si>
  <si>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</si>
  <si>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</si>
  <si>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</si>
  <si>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</si>
  <si>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</si>
  <si>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</si>
  <si>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</si>
  <si>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</si>
  <si>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</si>
  <si>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</si>
  <si>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</si>
  <si>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</si>
  <si>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</si>
  <si>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</si>
  <si>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</si>
  <si>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</si>
  <si>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</si>
  <si>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</si>
  <si>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</si>
  <si>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</si>
  <si>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</si>
  <si>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</si>
  <si>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</si>
  <si>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</si>
  <si>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</si>
  <si>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</si>
  <si>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</si>
  <si>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</si>
  <si>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</si>
  <si>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</si>
  <si>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</si>
  <si>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</si>
  <si>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</si>
  <si>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</si>
  <si>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</si>
  <si>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</si>
  <si>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</si>
  <si>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</si>
  <si>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</si>
  <si>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</si>
  <si>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</si>
  <si>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</si>
  <si>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</si>
  <si>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</si>
  <si>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</si>
  <si>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</si>
  <si>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</si>
  <si>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</si>
  <si>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</si>
  <si>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</si>
  <si>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</si>
  <si>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</si>
  <si>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</si>
  <si>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</si>
  <si>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</si>
  <si>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</si>
  <si>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</si>
  <si>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</si>
  <si>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</si>
  <si>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</si>
  <si>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</si>
  <si>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</si>
  <si>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</si>
  <si>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</si>
  <si>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</si>
  <si>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</si>
  <si>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</si>
  <si>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</si>
  <si>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</si>
  <si>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</si>
  <si>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</si>
  <si>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</si>
  <si>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</si>
  <si>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</si>
  <si>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</si>
  <si>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</si>
  <si>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</si>
  <si>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</si>
  <si>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</si>
  <si>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</si>
  <si>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</si>
  <si>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</si>
  <si>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</si>
  <si>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</si>
  <si>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</si>
  <si>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</si>
  <si>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</si>
  <si>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</si>
  <si>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</si>
  <si>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</si>
  <si>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</si>
  <si>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</si>
  <si>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</si>
  <si>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</si>
  <si>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</si>
  <si>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</si>
  <si>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</si>
  <si>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</si>
  <si>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</si>
  <si>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</si>
  <si>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</si>
  <si>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</si>
  <si>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</si>
  <si>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</si>
  <si>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</si>
  <si>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</si>
  <si>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</si>
  <si>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</si>
  <si>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</si>
  <si>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</si>
  <si>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</si>
  <si>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</si>
  <si>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</si>
  <si>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</si>
  <si>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</si>
  <si>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</si>
  <si>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</si>
  <si>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</si>
  <si>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</si>
  <si>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</si>
  <si>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</si>
  <si>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</si>
  <si>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</si>
  <si>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</si>
  <si>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</si>
  <si>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</si>
  <si>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</si>
  <si>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</si>
  <si>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</si>
  <si>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</si>
  <si>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</si>
  <si>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</si>
  <si>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</si>
  <si>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</si>
  <si>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</si>
  <si>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</si>
  <si>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</si>
  <si>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</si>
  <si>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</si>
  <si>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</si>
  <si>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</si>
  <si>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</si>
  <si>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</si>
  <si>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</si>
  <si>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</si>
  <si>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</si>
  <si>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</si>
  <si>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</si>
  <si>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</si>
  <si>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</si>
  <si>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</si>
  <si>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</si>
  <si>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</si>
  <si>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</si>
  <si>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</si>
  <si>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</si>
  <si>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</si>
  <si>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</si>
  <si>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</si>
  <si>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</si>
  <si>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</si>
  <si>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</si>
  <si>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</si>
  <si>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</si>
  <si>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</si>
  <si>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</si>
  <si>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</si>
  <si>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</si>
  <si>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</si>
  <si>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</si>
  <si>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</si>
  <si>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</si>
  <si>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</si>
  <si>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</si>
  <si>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</si>
  <si>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</si>
  <si>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</si>
  <si>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</si>
  <si>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</si>
  <si>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</si>
  <si>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</si>
  <si>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</si>
  <si>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</si>
  <si>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</si>
  <si>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</si>
  <si>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</si>
  <si>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</si>
  <si>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</si>
  <si>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</si>
  <si>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</si>
  <si>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</si>
  <si>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</si>
  <si>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</si>
  <si>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</si>
  <si>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</si>
  <si>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</si>
  <si>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</si>
  <si>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</si>
  <si>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</si>
  <si>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</si>
  <si>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</si>
  <si>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</si>
  <si>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</si>
  <si>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</si>
  <si>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</si>
  <si>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</si>
  <si>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</si>
  <si>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</si>
  <si>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</si>
  <si>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</si>
  <si>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</si>
  <si>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</si>
  <si>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</si>
  <si>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</si>
  <si>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</si>
  <si>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</si>
  <si>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</si>
  <si>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</si>
  <si>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</si>
  <si>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</si>
  <si>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</si>
  <si>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</si>
  <si>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</si>
  <si>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</si>
  <si>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</si>
  <si>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</si>
  <si>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</si>
  <si>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</si>
  <si>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</si>
  <si>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</si>
  <si>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</si>
  <si>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</si>
  <si>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</si>
  <si>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</si>
  <si>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</si>
  <si>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</si>
  <si>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</si>
  <si>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</si>
  <si>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</si>
  <si>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</si>
  <si>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</si>
  <si>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</si>
  <si>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</si>
  <si>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</si>
  <si>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</si>
  <si>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</si>
  <si>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</si>
  <si>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</si>
  <si>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</si>
  <si>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</si>
  <si>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</si>
  <si>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</si>
  <si>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</si>
  <si>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</si>
  <si>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</si>
  <si>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</si>
  <si>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</si>
  <si>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</si>
  <si>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</si>
  <si>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</si>
  <si>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</si>
  <si>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</si>
  <si>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</si>
  <si>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</si>
  <si>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</si>
  <si>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</si>
  <si>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</si>
  <si>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</si>
  <si>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</si>
  <si>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</si>
  <si>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</si>
  <si>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</si>
  <si>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</si>
  <si>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</si>
  <si>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</si>
  <si>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</si>
  <si>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</si>
  <si>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</si>
  <si>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</si>
  <si>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</si>
  <si>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</si>
  <si>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</si>
  <si>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</si>
  <si>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</si>
  <si>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</si>
  <si>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</si>
  <si>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</si>
  <si>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</si>
  <si>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</si>
  <si>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</si>
  <si>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</si>
  <si>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</si>
  <si>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</si>
  <si>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</si>
  <si>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</si>
  <si>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</si>
  <si>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</si>
  <si>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</si>
  <si>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</si>
  <si>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</si>
  <si>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</si>
  <si>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</si>
  <si>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</si>
  <si>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</si>
  <si>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</si>
  <si>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</si>
  <si>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</si>
  <si>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</si>
  <si>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</si>
  <si>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</si>
  <si>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</si>
  <si>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</si>
  <si>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</si>
  <si>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</si>
  <si>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</si>
  <si>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</si>
  <si>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</si>
  <si>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</si>
  <si>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</si>
  <si>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</si>
  <si>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</si>
  <si>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</si>
  <si>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</si>
  <si>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</si>
  <si>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</si>
  <si>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</si>
  <si>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</si>
  <si>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</si>
  <si>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</si>
  <si>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</si>
  <si>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</si>
  <si>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</si>
  <si>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</si>
  <si>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</si>
  <si>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</si>
  <si>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</si>
  <si>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</si>
  <si>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</si>
  <si>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</si>
  <si>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</si>
  <si>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</si>
  <si>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</si>
  <si>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</si>
  <si>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</si>
  <si>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</si>
  <si>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</si>
  <si>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</si>
  <si>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</si>
  <si>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</si>
  <si>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</si>
  <si>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</si>
  <si>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</si>
  <si>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</si>
  <si>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</si>
  <si>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</si>
  <si>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</si>
  <si>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</si>
  <si>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</si>
  <si>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</si>
  <si>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</si>
  <si>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</si>
  <si>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</si>
  <si>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</si>
  <si>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</si>
  <si>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</si>
  <si>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</si>
  <si>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</si>
  <si>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</si>
  <si>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</si>
  <si>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</si>
  <si>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</si>
  <si>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</si>
  <si>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</si>
  <si>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</si>
  <si>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</si>
  <si>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</si>
  <si>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</si>
  <si>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</si>
  <si>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</si>
  <si>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</si>
  <si>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</si>
  <si>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</si>
  <si>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</si>
  <si>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</si>
  <si>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</si>
  <si>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</si>
  <si>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</si>
  <si>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</si>
  <si>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</si>
  <si>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</si>
  <si>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</si>
  <si>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</si>
  <si>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</si>
  <si>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</si>
  <si>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</si>
  <si>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</si>
  <si>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</si>
  <si>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</si>
  <si>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</si>
  <si>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</si>
  <si>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</si>
  <si>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</si>
  <si>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</si>
  <si>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</si>
  <si>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</si>
  <si>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</si>
  <si>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</si>
  <si>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</si>
  <si>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</si>
  <si>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</si>
  <si>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</si>
  <si>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</si>
  <si>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</si>
  <si>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</si>
  <si>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</si>
  <si>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</si>
  <si>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</si>
  <si>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</si>
  <si>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</si>
  <si>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</si>
  <si>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</si>
  <si>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</si>
  <si>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</si>
  <si>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</si>
  <si>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</si>
  <si>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</si>
  <si>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</si>
  <si>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</si>
  <si>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</si>
  <si>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</si>
  <si>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</si>
  <si>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</si>
  <si>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</si>
  <si>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</si>
  <si>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</si>
  <si>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</si>
  <si>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</si>
  <si>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</si>
  <si>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</si>
  <si>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</si>
  <si>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</si>
  <si>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</si>
  <si>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</si>
  <si>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</si>
  <si>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</si>
  <si>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</si>
  <si>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</si>
  <si>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</si>
  <si>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</si>
  <si>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</si>
  <si>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</si>
  <si>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</si>
  <si>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</si>
  <si>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</si>
  <si>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</si>
  <si>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</si>
  <si>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</si>
  <si>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</si>
  <si>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</si>
  <si>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</si>
  <si>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</si>
  <si>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</si>
  <si>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</si>
  <si>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</si>
  <si>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</si>
  <si>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</si>
  <si>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</si>
  <si>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</si>
  <si>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</si>
  <si>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</si>
  <si>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</si>
  <si>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</si>
  <si>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</si>
  <si>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</si>
  <si>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</si>
  <si>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</si>
  <si>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</si>
  <si>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</si>
  <si>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</si>
  <si>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</si>
  <si>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</si>
  <si>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</si>
  <si>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</si>
  <si>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</si>
  <si>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</si>
  <si>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</si>
  <si>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</si>
  <si>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</si>
  <si>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</si>
  <si>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</si>
  <si>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</si>
  <si>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</si>
  <si>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</si>
  <si>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</si>
  <si>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</si>
  <si>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</si>
  <si>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</si>
  <si>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</si>
  <si>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</si>
  <si>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</si>
  <si>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</si>
  <si>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</si>
  <si>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</si>
  <si>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</si>
  <si>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</si>
  <si>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</si>
  <si>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</si>
  <si>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</si>
  <si>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</si>
  <si>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</si>
  <si>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</si>
  <si>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</si>
  <si>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</si>
  <si>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</si>
  <si>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</si>
  <si>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</si>
  <si>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</si>
  <si>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</si>
  <si>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</si>
  <si>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</si>
  <si>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</si>
  <si>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</si>
  <si>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</si>
  <si>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</si>
  <si>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</si>
  <si>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</si>
  <si>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</si>
  <si>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</si>
  <si>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</si>
  <si>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</si>
  <si>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</si>
  <si>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</si>
  <si>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</si>
  <si>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</si>
  <si>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</si>
  <si>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</si>
  <si>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</si>
  <si>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</si>
  <si>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</si>
  <si>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</si>
  <si>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</si>
  <si>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</si>
  <si>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</si>
  <si>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</si>
  <si>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</si>
  <si>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</si>
  <si>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</si>
  <si>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</si>
  <si>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</si>
  <si>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</si>
  <si>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</si>
  <si>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</si>
  <si>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</si>
  <si>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</si>
  <si>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</si>
  <si>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</si>
  <si>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</si>
  <si>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</si>
  <si>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</si>
  <si>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</si>
  <si>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</si>
  <si>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</si>
  <si>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</si>
  <si>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</si>
  <si>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</si>
  <si>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</si>
  <si>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</si>
  <si>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</si>
  <si>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</si>
  <si>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</si>
  <si>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</si>
  <si>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</si>
  <si>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</si>
  <si>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</si>
  <si>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</si>
  <si>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</si>
  <si>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</si>
  <si>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</si>
  <si>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</si>
  <si>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</si>
  <si>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</si>
  <si>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</si>
  <si>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</si>
  <si>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</si>
  <si>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</si>
  <si>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</si>
  <si>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</si>
  <si>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</si>
  <si>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</si>
  <si>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</si>
  <si>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</si>
  <si>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</si>
  <si>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</si>
  <si>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</si>
  <si>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</si>
  <si>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</si>
  <si>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</si>
  <si>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</si>
  <si>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</si>
  <si>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</si>
  <si>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</si>
  <si>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</si>
  <si>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</si>
  <si>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</si>
  <si>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</si>
  <si>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</si>
  <si>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</si>
  <si>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</si>
  <si>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</si>
  <si>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</si>
  <si>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</si>
  <si>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</si>
  <si>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</si>
  <si>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</si>
  <si>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</si>
  <si>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</si>
  <si>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</si>
  <si>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</si>
  <si>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</si>
  <si>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</si>
  <si>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</si>
  <si>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</si>
  <si>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</si>
  <si>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</si>
  <si>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</si>
  <si>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</si>
  <si>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</si>
  <si>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</si>
  <si>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</si>
  <si>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</si>
  <si>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</si>
  <si>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</si>
  <si>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</si>
  <si>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</si>
  <si>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</si>
  <si>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</si>
  <si>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</si>
  <si>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</si>
  <si>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</si>
  <si>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</si>
  <si>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</si>
  <si>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</si>
  <si>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</si>
  <si>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</si>
  <si>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</si>
  <si>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</si>
  <si>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</si>
  <si>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</si>
  <si>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</si>
  <si>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</si>
  <si>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</si>
  <si>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</si>
  <si>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</si>
  <si>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</si>
  <si>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</si>
  <si>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</si>
  <si>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</si>
  <si>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</si>
  <si>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</si>
  <si>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</si>
  <si>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</si>
  <si>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</si>
  <si>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</si>
  <si>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</si>
  <si>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</si>
  <si>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</si>
  <si>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</si>
  <si>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</si>
  <si>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</si>
  <si>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</si>
  <si>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</si>
  <si>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</si>
  <si>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</si>
  <si>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</si>
  <si>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</si>
  <si>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</si>
  <si>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</si>
  <si>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</si>
  <si>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</si>
  <si>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</si>
  <si>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</si>
  <si>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</si>
  <si>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</si>
  <si>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</si>
  <si>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</si>
  <si>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</si>
  <si>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</si>
  <si>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</si>
  <si>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</si>
  <si>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</si>
  <si>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</si>
  <si>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</si>
  <si>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</si>
  <si>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</si>
  <si>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</si>
  <si>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</si>
  <si>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</si>
  <si>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</si>
  <si>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</si>
  <si>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</si>
  <si>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</si>
  <si>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</si>
  <si>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</si>
  <si>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</si>
  <si>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</si>
  <si>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</si>
  <si>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</si>
  <si>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</si>
  <si>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</si>
  <si>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</si>
  <si>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</si>
  <si>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</si>
  <si>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</si>
  <si>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</si>
  <si>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</si>
  <si>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</si>
  <si>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</si>
  <si>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</si>
  <si>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</si>
  <si>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</si>
  <si>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</si>
  <si>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</si>
  <si>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</si>
  <si>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</si>
  <si>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</si>
  <si>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</si>
  <si>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</si>
  <si>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</si>
  <si>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</si>
  <si>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</si>
  <si>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</si>
  <si>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</si>
  <si>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</si>
  <si>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</si>
  <si>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</si>
  <si>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</si>
  <si>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</si>
  <si>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</si>
  <si>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</si>
  <si>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</si>
  <si>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</si>
  <si>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</si>
  <si>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</si>
  <si>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</si>
  <si>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</si>
  <si>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</si>
  <si>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</si>
  <si>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</si>
  <si>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</si>
  <si>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</si>
  <si>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</si>
  <si>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</si>
  <si>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</si>
  <si>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</si>
  <si>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</si>
  <si>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</si>
  <si>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</si>
  <si>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</si>
  <si>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</si>
  <si>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</si>
  <si>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</si>
  <si>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</si>
  <si>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</si>
  <si>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</si>
  <si>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</si>
  <si>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</si>
  <si>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</si>
  <si>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</si>
  <si>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</si>
  <si>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</si>
  <si>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</si>
  <si>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</si>
  <si>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</si>
  <si>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</si>
  <si>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</si>
  <si>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</si>
  <si>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</si>
  <si>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</si>
  <si>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</si>
  <si>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</si>
  <si>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</si>
  <si>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</si>
  <si>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</si>
  <si>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</si>
  <si>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</si>
  <si>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</si>
  <si>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</si>
  <si>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</si>
  <si>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</si>
  <si>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</si>
  <si>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</si>
  <si>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</si>
  <si>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</si>
  <si>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</si>
  <si>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</si>
  <si>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</si>
  <si>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</si>
  <si>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</si>
  <si>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</si>
  <si>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</si>
  <si>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</si>
  <si>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</si>
  <si>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</si>
  <si>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</si>
  <si>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</si>
  <si>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</si>
  <si>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</si>
  <si>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</si>
  <si>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</si>
  <si>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</si>
  <si>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</si>
  <si>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</si>
  <si>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</si>
  <si>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</si>
  <si>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</si>
  <si>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</si>
  <si>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</si>
  <si>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</si>
  <si>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</si>
  <si>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</si>
  <si>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</si>
  <si>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</si>
  <si>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</si>
  <si>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</si>
  <si>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</si>
  <si>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</si>
  <si>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</si>
  <si>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</si>
  <si>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</si>
  <si>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</si>
  <si>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</si>
  <si>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</si>
  <si>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</si>
  <si>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</si>
  <si>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</si>
  <si>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</si>
  <si>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</si>
  <si>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</si>
  <si>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</si>
  <si>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</si>
  <si>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</si>
  <si>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</si>
  <si>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</si>
  <si>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</si>
  <si>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</si>
  <si>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</si>
  <si>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</si>
  <si>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</si>
  <si>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</si>
  <si>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</si>
  <si>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</si>
  <si>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</si>
  <si>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</si>
  <si>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</si>
  <si>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</si>
  <si>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</si>
  <si>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</si>
  <si>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</si>
  <si>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</si>
  <si>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</si>
  <si>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</si>
  <si>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</si>
  <si>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</si>
  <si>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</si>
  <si>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</si>
  <si>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</si>
  <si>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</si>
  <si>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</si>
  <si>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</si>
  <si>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</si>
  <si>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</si>
  <si>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</si>
  <si>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</si>
  <si>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</si>
  <si>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</si>
  <si>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</si>
  <si>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</si>
  <si>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</si>
  <si>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</si>
  <si>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</si>
  <si>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</si>
  <si>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</si>
  <si>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</si>
  <si>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</si>
  <si>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</si>
  <si>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</si>
  <si>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</si>
  <si>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</si>
  <si>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</si>
  <si>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</si>
  <si>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</si>
  <si>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</si>
  <si>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</si>
  <si>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</si>
  <si>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</si>
  <si>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</si>
  <si>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</si>
  <si>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</si>
  <si>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</si>
  <si>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</si>
  <si>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</si>
  <si>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</si>
  <si>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</si>
  <si>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</si>
  <si>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</si>
  <si>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</si>
  <si>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</si>
  <si>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</si>
  <si>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</si>
  <si>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</si>
  <si>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</si>
  <si>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</si>
  <si>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</si>
  <si>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</si>
  <si>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</si>
  <si>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</si>
  <si>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</si>
  <si>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</si>
  <si>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</si>
  <si>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</si>
  <si>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</si>
  <si>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</si>
  <si>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</si>
  <si>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</si>
  <si>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</si>
  <si>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</si>
  <si>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</si>
  <si>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</si>
  <si>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</si>
  <si>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</si>
  <si>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</si>
  <si>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</si>
  <si>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</si>
  <si>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</si>
  <si>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</si>
  <si>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</si>
  <si>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</si>
  <si>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</si>
  <si>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</si>
  <si>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</si>
  <si>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</si>
  <si>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</si>
  <si>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</si>
  <si>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</si>
  <si>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</si>
  <si>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</si>
  <si>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</si>
  <si>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</si>
  <si>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</si>
  <si>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</si>
  <si>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</si>
  <si>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</si>
  <si>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</si>
  <si>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</si>
  <si>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</si>
  <si>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</si>
  <si>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</si>
  <si>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</si>
  <si>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</si>
  <si>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</si>
  <si>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</si>
  <si>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</si>
  <si>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</si>
  <si>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</si>
  <si>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</si>
  <si>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</si>
  <si>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</si>
  <si>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</si>
  <si>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</si>
  <si>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</si>
  <si>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</si>
  <si>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</si>
  <si>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</si>
  <si>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</si>
  <si>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</si>
  <si>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</si>
  <si>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</si>
  <si>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</si>
  <si>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</si>
  <si>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</si>
  <si>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</si>
  <si>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</si>
  <si>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</si>
  <si>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</si>
  <si>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</si>
  <si>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</si>
  <si>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</si>
  <si>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</si>
  <si>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</si>
  <si>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</si>
  <si>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</si>
  <si>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</si>
  <si>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</si>
  <si>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</si>
  <si>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</si>
  <si>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</si>
  <si>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</si>
  <si>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</si>
  <si>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</si>
  <si>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</si>
  <si>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</si>
  <si>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</si>
  <si>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</si>
  <si>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</si>
  <si>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</si>
  <si>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</si>
  <si>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</si>
  <si>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</si>
  <si>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</si>
  <si>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</si>
  <si>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</si>
  <si>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</si>
  <si>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</si>
  <si>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</si>
  <si>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</si>
  <si>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</si>
  <si>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</si>
  <si>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</si>
  <si>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</si>
  <si>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</si>
  <si>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</si>
  <si>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</si>
  <si>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</si>
  <si>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</si>
  <si>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</si>
  <si>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</si>
  <si>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</si>
  <si>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</si>
  <si>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</si>
  <si>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</si>
  <si>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</si>
  <si>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</si>
  <si>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</si>
  <si>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</si>
  <si>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</si>
  <si>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</si>
  <si>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</si>
  <si>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</si>
  <si>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</si>
  <si>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</si>
  <si>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</si>
  <si>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</si>
  <si>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</si>
  <si>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</si>
  <si>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</si>
  <si>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</si>
  <si>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</si>
  <si>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</si>
  <si>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</si>
  <si>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</si>
  <si>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</si>
  <si>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</si>
  <si>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</si>
  <si>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</si>
  <si>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</si>
  <si>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</si>
  <si>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</si>
  <si>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</si>
  <si>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</si>
  <si>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</si>
  <si>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</si>
  <si>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</si>
  <si>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</si>
  <si>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</si>
  <si>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</si>
  <si>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</si>
  <si>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</si>
  <si>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</si>
  <si>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</si>
  <si>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</si>
  <si>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</si>
  <si>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</si>
  <si>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</si>
  <si>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</si>
  <si>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</si>
  <si>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</si>
  <si>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</si>
  <si>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</si>
  <si>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</si>
  <si>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</si>
  <si>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</si>
  <si>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</si>
  <si>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</si>
  <si>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</si>
  <si>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</si>
  <si>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</si>
  <si>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</si>
  <si>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</si>
  <si>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</si>
  <si>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</si>
  <si>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</si>
  <si>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</si>
  <si>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</si>
  <si>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</si>
  <si>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</si>
  <si>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</si>
  <si>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</si>
  <si>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</si>
  <si>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</si>
  <si>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</si>
  <si>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</si>
  <si>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</si>
  <si>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</si>
  <si>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</si>
  <si>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</si>
  <si>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</si>
  <si>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</si>
  <si>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</si>
  <si>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</si>
  <si>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</si>
  <si>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</si>
  <si>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</si>
  <si>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</si>
  <si>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</si>
  <si>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</si>
  <si>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</si>
  <si>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</si>
  <si>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</si>
  <si>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</si>
  <si>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</si>
  <si>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</si>
  <si>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</si>
  <si>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</si>
  <si>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</si>
  <si>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</si>
  <si>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</si>
  <si>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</si>
  <si>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</si>
  <si>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</si>
  <si>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</si>
  <si>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</si>
  <si>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</si>
  <si>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</si>
  <si>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</si>
  <si>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</si>
  <si>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</si>
  <si>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</si>
  <si>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</si>
  <si>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</si>
  <si>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</si>
  <si>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</si>
  <si>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</si>
  <si>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</si>
  <si>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</si>
  <si>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</si>
  <si>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</si>
  <si>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</si>
  <si>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</si>
  <si>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</si>
  <si>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</si>
  <si>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</si>
  <si>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</si>
  <si>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</si>
  <si>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</si>
  <si>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</si>
  <si>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</si>
  <si>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</si>
  <si>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</si>
  <si>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</si>
  <si>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</si>
  <si>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</si>
  <si>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</si>
  <si>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</si>
  <si>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</si>
  <si>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</si>
  <si>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</si>
  <si>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</si>
  <si>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</si>
  <si>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</si>
  <si>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</si>
  <si>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</si>
  <si>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</si>
  <si>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</si>
  <si>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</si>
  <si>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</si>
  <si>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</si>
  <si>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</si>
  <si>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</si>
  <si>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</si>
  <si>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</si>
  <si>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</si>
  <si>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</si>
  <si>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</si>
  <si>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</si>
  <si>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</si>
  <si>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</si>
  <si>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</si>
  <si>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</si>
  <si>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</si>
  <si>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</si>
  <si>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</si>
  <si>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</si>
  <si>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</si>
  <si>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</si>
  <si>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</si>
  <si>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</si>
  <si>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</si>
  <si>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</si>
  <si>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</si>
  <si>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</si>
  <si>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</si>
  <si>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</si>
  <si>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</si>
  <si>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</si>
  <si>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</si>
  <si>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</si>
  <si>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</si>
  <si>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</si>
  <si>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</si>
  <si>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</si>
  <si>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</si>
  <si>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</si>
  <si>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</si>
  <si>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</si>
  <si>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</si>
  <si>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</si>
  <si>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</si>
  <si>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</si>
  <si>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</si>
  <si>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</si>
  <si>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</si>
  <si>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</si>
  <si>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</si>
  <si>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</si>
  <si>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</si>
  <si>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</si>
  <si>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</si>
  <si>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</si>
  <si>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</si>
  <si>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</si>
  <si>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</si>
  <si>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</si>
  <si>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</si>
  <si>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</si>
  <si>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</si>
  <si>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</si>
  <si>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</si>
  <si>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</si>
  <si>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</si>
  <si>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</si>
  <si>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</si>
  <si>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</si>
  <si>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</si>
  <si>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</si>
  <si>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</si>
  <si>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</si>
  <si>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</si>
  <si>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</si>
  <si>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</si>
  <si>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</si>
  <si>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</si>
  <si>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</si>
  <si>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</si>
  <si>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</si>
  <si>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</si>
  <si>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</si>
  <si>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</si>
  <si>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</si>
  <si>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</si>
  <si>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</si>
  <si>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</si>
  <si>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</si>
  <si>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</si>
  <si>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</si>
  <si>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</si>
  <si>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</si>
  <si>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</si>
  <si>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</si>
  <si>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</si>
  <si>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</si>
  <si>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</si>
  <si>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</si>
  <si>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</si>
  <si>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</si>
  <si>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</si>
  <si>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</si>
  <si>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</si>
  <si>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</si>
  <si>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</si>
  <si>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</si>
  <si>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</si>
  <si>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</si>
  <si>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</si>
  <si>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</si>
  <si>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</si>
  <si>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</si>
  <si>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</si>
  <si>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</si>
  <si>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</si>
  <si>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</si>
  <si>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</si>
  <si>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</si>
  <si>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</si>
  <si>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</si>
  <si>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</si>
  <si>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</si>
  <si>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</si>
  <si>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</si>
  <si>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</si>
  <si>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</si>
  <si>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</si>
  <si>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</si>
  <si>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</si>
  <si>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</si>
  <si>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</si>
  <si>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</si>
  <si>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</si>
  <si>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</si>
  <si>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</si>
  <si>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</si>
  <si>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</si>
  <si>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</si>
  <si>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</si>
  <si>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</si>
  <si>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</si>
  <si>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</si>
  <si>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</si>
  <si>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</si>
  <si>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</si>
  <si>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</si>
  <si>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</si>
  <si>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</si>
  <si>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</si>
  <si>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</si>
  <si>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</si>
  <si>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</si>
  <si>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</si>
  <si>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</si>
  <si>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</si>
  <si>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</si>
  <si>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</si>
  <si>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</si>
  <si>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</si>
  <si>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</si>
  <si>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</si>
  <si>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</si>
  <si>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</si>
  <si>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</si>
  <si>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</si>
  <si>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</si>
  <si>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</si>
  <si>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</si>
  <si>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</si>
  <si>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</si>
  <si>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</si>
  <si>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</si>
  <si>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</si>
  <si>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</si>
  <si>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</si>
  <si>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</si>
  <si>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</si>
  <si>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</si>
  <si>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</si>
  <si>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</si>
  <si>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</si>
  <si>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</si>
  <si>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</si>
  <si>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</si>
  <si>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</si>
  <si>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</si>
  <si>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</si>
  <si>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</si>
  <si>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</si>
  <si>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</si>
  <si>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</si>
  <si>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</si>
  <si>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</si>
  <si>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</si>
  <si>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</si>
  <si>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</si>
  <si>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</si>
  <si>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</si>
  <si>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</si>
  <si>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</si>
  <si>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</si>
  <si>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</si>
  <si>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</si>
  <si>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</si>
  <si>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</si>
  <si>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</si>
  <si>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</si>
  <si>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</si>
  <si>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</si>
  <si>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</si>
  <si>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</si>
  <si>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</si>
  <si>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</si>
  <si>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</si>
  <si>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</si>
  <si>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</si>
  <si>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</si>
  <si>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</si>
  <si>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</si>
  <si>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</si>
  <si>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</si>
  <si>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</si>
  <si>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</si>
  <si>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</si>
  <si>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</si>
  <si>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</si>
  <si>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</si>
  <si>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</si>
  <si>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</si>
  <si>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</si>
  <si>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</si>
  <si>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</si>
  <si>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</si>
  <si>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</si>
  <si>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</si>
  <si>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</si>
  <si>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</si>
  <si>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</si>
  <si>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</si>
  <si>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</si>
  <si>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</si>
  <si>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</si>
  <si>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</si>
  <si>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</si>
  <si>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</si>
  <si>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</si>
  <si>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</si>
  <si>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</si>
  <si>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</si>
  <si>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</si>
  <si>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</si>
  <si>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</si>
  <si>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</si>
  <si>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</si>
  <si>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</si>
  <si>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</si>
  <si>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</si>
  <si>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</si>
  <si>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</si>
  <si>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</si>
  <si>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</si>
  <si>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</si>
  <si>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</si>
  <si>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</si>
  <si>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</si>
  <si>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</si>
  <si>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</si>
  <si>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</si>
  <si>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</si>
  <si>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</si>
  <si>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</si>
  <si>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</si>
  <si>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</si>
  <si>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</si>
  <si>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</si>
  <si>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</si>
  <si>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</si>
  <si>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</si>
  <si>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</si>
  <si>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</si>
  <si>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</si>
  <si>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</si>
  <si>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</si>
  <si>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</si>
  <si>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</si>
  <si>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</si>
  <si>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</si>
  <si>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</si>
  <si>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</si>
  <si>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</si>
  <si>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</si>
  <si>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</si>
  <si>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</si>
  <si>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</si>
  <si>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</si>
  <si>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</si>
  <si>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</si>
  <si>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</si>
  <si>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</si>
  <si>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</si>
  <si>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</si>
  <si>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</si>
  <si>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</si>
  <si>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</si>
  <si>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</si>
  <si>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</si>
  <si>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</si>
  <si>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</si>
  <si>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</si>
  <si>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</si>
  <si>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</si>
  <si>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</si>
  <si>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</si>
  <si>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</si>
  <si>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</si>
  <si>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</si>
  <si>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</si>
  <si>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</si>
  <si>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</si>
  <si>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</si>
  <si>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</si>
  <si>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</si>
  <si>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</si>
  <si>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</si>
  <si>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</si>
  <si>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</si>
  <si>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</si>
  <si>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</si>
  <si>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</si>
  <si>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</si>
  <si>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</si>
  <si>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</si>
  <si>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</si>
  <si>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</si>
  <si>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</si>
  <si>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</si>
  <si>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</si>
  <si>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</si>
  <si>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</si>
  <si>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</si>
  <si>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</si>
  <si>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</si>
  <si>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</si>
  <si>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</si>
  <si>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</si>
  <si>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</si>
  <si>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</si>
  <si>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</si>
  <si>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</si>
  <si>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</si>
  <si>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</si>
  <si>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</si>
  <si>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</si>
  <si>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</si>
  <si>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</si>
  <si>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</si>
  <si>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</si>
  <si>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</si>
  <si>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</si>
  <si>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</si>
  <si>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</si>
  <si>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</si>
  <si>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</si>
  <si>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</si>
  <si>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</si>
  <si>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</si>
  <si>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</si>
  <si>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</si>
  <si>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</si>
  <si>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</si>
  <si>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</si>
  <si>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</si>
  <si>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</si>
  <si>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</si>
  <si>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</si>
  <si>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</si>
  <si>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</si>
  <si>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</si>
  <si>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</si>
  <si>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</si>
  <si>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</si>
  <si>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</si>
  <si>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</si>
  <si>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</si>
  <si>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</si>
  <si>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</si>
  <si>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</si>
  <si>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</si>
  <si>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</si>
  <si>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</si>
  <si>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</si>
  <si>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</si>
  <si>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</si>
  <si>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</si>
  <si>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</si>
  <si>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</si>
  <si>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</si>
  <si>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</si>
  <si>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</si>
  <si>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</si>
  <si>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</si>
  <si>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</si>
  <si>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</si>
  <si>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</si>
  <si>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</si>
  <si>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</si>
  <si>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</si>
  <si>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</si>
  <si>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</si>
  <si>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</si>
  <si>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</si>
  <si>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</si>
  <si>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</si>
  <si>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</si>
  <si>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</si>
  <si>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</si>
  <si>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</si>
  <si>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</si>
  <si>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</si>
  <si>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</si>
  <si>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</si>
  <si>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</si>
  <si>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</si>
  <si>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</si>
  <si>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</si>
  <si>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</si>
  <si>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</si>
  <si>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</si>
  <si>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</si>
  <si>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</si>
  <si>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</si>
  <si>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</si>
  <si>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</si>
  <si>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</si>
  <si>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</si>
  <si>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</si>
  <si>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</si>
  <si>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</si>
  <si>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</si>
  <si>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</si>
  <si>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</si>
  <si>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</si>
  <si>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</si>
  <si>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</si>
  <si>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</si>
  <si>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</si>
  <si>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</si>
  <si>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</si>
  <si>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</si>
  <si>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</si>
  <si>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</si>
  <si>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</si>
  <si>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</si>
  <si>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</si>
  <si>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</si>
  <si>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</si>
  <si>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</si>
  <si>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</si>
  <si>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</si>
  <si>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</si>
  <si>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</si>
  <si>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</si>
  <si>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</si>
  <si>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</si>
  <si>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</si>
  <si>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</si>
  <si>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</si>
  <si>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</si>
  <si>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</si>
  <si>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</si>
  <si>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</si>
  <si>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</si>
  <si>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</si>
  <si>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</si>
  <si>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</si>
  <si>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</si>
  <si>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</si>
  <si>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</si>
  <si>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</si>
  <si>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</si>
  <si>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</si>
  <si>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</si>
  <si>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</si>
  <si>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</si>
  <si>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</si>
  <si>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</si>
  <si>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</si>
  <si>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</si>
  <si>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</si>
  <si>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</si>
  <si>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</si>
  <si>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</si>
  <si>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</si>
  <si>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</si>
  <si>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</si>
  <si>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</si>
  <si>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</si>
  <si>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</si>
  <si>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</si>
  <si>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</si>
  <si>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</si>
  <si>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</si>
  <si>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</si>
  <si>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</si>
  <si>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</si>
  <si>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</si>
  <si>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</si>
  <si>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</si>
  <si>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</si>
  <si>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</si>
  <si>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</si>
  <si>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</si>
  <si>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</si>
  <si>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</si>
  <si>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</si>
  <si>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</si>
  <si>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</si>
  <si>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</si>
  <si>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</si>
  <si>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</si>
  <si>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</si>
  <si>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</si>
  <si>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</si>
  <si>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</si>
  <si>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</si>
  <si>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</si>
  <si>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</si>
  <si>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</si>
  <si>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</si>
  <si>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</si>
  <si>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</si>
  <si>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</si>
  <si>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</si>
  <si>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</si>
  <si>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</si>
  <si>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</si>
  <si>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</si>
  <si>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</si>
  <si>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</si>
  <si>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</si>
  <si>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</si>
  <si>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</si>
  <si>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</si>
  <si>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</si>
  <si>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</si>
  <si>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</si>
  <si>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</si>
  <si>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</si>
  <si>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</si>
  <si>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</si>
  <si>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</si>
  <si>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</si>
  <si>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</si>
  <si>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</si>
  <si>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</si>
  <si>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</si>
  <si>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</si>
  <si>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</si>
  <si>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</si>
  <si>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</si>
  <si>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</si>
  <si>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</si>
  <si>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</si>
  <si>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</si>
  <si>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</si>
  <si>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</si>
  <si>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</si>
  <si>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</si>
  <si>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</si>
  <si>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</si>
  <si>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</si>
  <si>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</si>
  <si>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</si>
  <si>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</si>
  <si>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</si>
  <si>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</si>
  <si>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</si>
  <si>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</si>
  <si>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</si>
  <si>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</si>
  <si>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</si>
  <si>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</si>
  <si>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</si>
  <si>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</si>
  <si>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</si>
  <si>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</si>
  <si>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</si>
  <si>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</si>
  <si>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</si>
  <si>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</si>
  <si>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</si>
  <si>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</si>
  <si>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</si>
  <si>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</si>
  <si>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</si>
  <si>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</si>
  <si>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</si>
  <si>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</si>
  <si>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</si>
  <si>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</si>
  <si>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</si>
  <si>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</si>
  <si>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</si>
  <si>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</si>
  <si>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</si>
  <si>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</si>
  <si>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</si>
  <si>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</si>
  <si>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</si>
  <si>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</si>
  <si>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</si>
  <si>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</si>
  <si>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</si>
  <si>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</si>
  <si>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</si>
  <si>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</si>
  <si>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</si>
  <si>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</si>
  <si>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</si>
  <si>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</si>
  <si>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</si>
  <si>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</si>
  <si>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</si>
  <si>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</si>
  <si>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</si>
  <si>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</si>
  <si>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</si>
  <si>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</si>
  <si>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</si>
  <si>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</si>
  <si>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</si>
  <si>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</si>
  <si>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</si>
  <si>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</si>
  <si>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</si>
  <si>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</si>
  <si>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</si>
  <si>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</si>
  <si>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</si>
  <si>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</si>
  <si>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</si>
  <si>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</si>
  <si>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</si>
  <si>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</si>
  <si>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</si>
  <si>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</si>
  <si>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</si>
  <si>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</si>
  <si>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</si>
  <si>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</si>
  <si>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</si>
  <si>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</si>
  <si>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</si>
  <si>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</si>
  <si>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</si>
  <si>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</si>
  <si>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</si>
  <si>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</si>
  <si>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</si>
  <si>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</si>
  <si>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</si>
  <si>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</si>
  <si>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</si>
  <si>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</si>
  <si>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</si>
  <si>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</si>
  <si>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</si>
  <si>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</si>
  <si>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</si>
  <si>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</si>
  <si>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</si>
  <si>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</si>
  <si>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</si>
  <si>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</si>
  <si>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</si>
  <si>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</si>
  <si>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</si>
  <si>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</si>
  <si>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</si>
  <si>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</si>
  <si>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</si>
  <si>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</si>
  <si>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</si>
  <si>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</si>
  <si>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</si>
  <si>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</si>
  <si>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</si>
  <si>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</si>
  <si>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</si>
  <si>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</si>
  <si>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</si>
  <si>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</si>
  <si>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</si>
  <si>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</si>
  <si>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</si>
  <si>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</si>
  <si>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</si>
  <si>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</si>
  <si>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</si>
  <si>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</si>
  <si>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</si>
  <si>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</si>
  <si>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</si>
  <si>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</si>
  <si>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</si>
  <si>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</si>
  <si>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</si>
  <si>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</si>
  <si>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</si>
  <si>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</si>
  <si>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</si>
  <si>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</si>
  <si>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</si>
  <si>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</si>
  <si>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</si>
  <si>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</si>
  <si>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</si>
  <si>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</si>
  <si>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</si>
  <si>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</si>
  <si>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</si>
  <si>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</si>
  <si>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</si>
  <si>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</si>
  <si>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</si>
  <si>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</si>
  <si>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</si>
  <si>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</si>
  <si>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</si>
  <si>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</si>
  <si>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</si>
  <si>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</si>
  <si>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</si>
  <si>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</si>
  <si>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</si>
  <si>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</si>
  <si>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</si>
  <si>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</si>
  <si>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</si>
  <si>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</si>
  <si>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</si>
  <si>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</si>
  <si>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</si>
  <si>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</si>
  <si>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</si>
  <si>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</si>
  <si>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</si>
  <si>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</si>
  <si>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</si>
  <si>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</si>
  <si>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</si>
  <si>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</si>
  <si>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</si>
  <si>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</si>
  <si>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</si>
  <si>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</si>
  <si>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</si>
  <si>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</si>
  <si>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</si>
  <si>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</si>
  <si>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</si>
  <si>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</si>
  <si>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</si>
  <si>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</si>
  <si>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</si>
  <si>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</si>
  <si>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</si>
  <si>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</si>
  <si>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</si>
  <si>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</si>
  <si>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</si>
  <si>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</si>
  <si>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</si>
  <si>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</si>
  <si>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</si>
  <si>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</si>
  <si>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</si>
  <si>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</si>
  <si>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</si>
  <si>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</si>
  <si>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</si>
  <si>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</si>
  <si>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</si>
  <si>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</si>
  <si>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</si>
  <si>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</si>
  <si>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</si>
  <si>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</si>
  <si>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</si>
  <si>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</si>
  <si>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</si>
  <si>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</si>
  <si>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</si>
  <si>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</si>
  <si>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</si>
  <si>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</si>
  <si>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</si>
  <si>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</si>
  <si>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</si>
  <si>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</si>
  <si>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</si>
  <si>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</si>
  <si>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</si>
  <si>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</si>
  <si>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</si>
  <si>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</si>
  <si>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</si>
  <si>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</si>
  <si>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</si>
  <si>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</si>
  <si>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</si>
  <si>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</si>
  <si>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</si>
  <si>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</si>
  <si>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</si>
  <si>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</si>
  <si>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</si>
  <si>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</si>
  <si>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</si>
  <si>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</si>
  <si>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</si>
  <si>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</si>
  <si>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</si>
  <si>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</si>
  <si>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</si>
  <si>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</si>
  <si>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</si>
  <si>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</si>
  <si>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</si>
  <si>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</si>
  <si>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</si>
  <si>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</si>
  <si>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</si>
  <si>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</si>
  <si>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</si>
  <si>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</si>
  <si>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</si>
  <si>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</si>
  <si>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</si>
  <si>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</si>
  <si>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</si>
  <si>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</si>
  <si>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</si>
  <si>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</si>
  <si>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</si>
  <si>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</si>
  <si>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</si>
  <si>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</si>
  <si>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</si>
  <si>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</si>
  <si>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</si>
  <si>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</si>
  <si>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</si>
  <si>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</si>
  <si>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</si>
  <si>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</si>
  <si>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</si>
  <si>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</si>
  <si>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</si>
  <si>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</si>
  <si>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</si>
  <si>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</si>
  <si>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</si>
  <si>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</si>
  <si>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</si>
  <si>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</si>
  <si>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</si>
  <si>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</si>
  <si>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</si>
  <si>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</si>
  <si>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</si>
  <si>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</si>
  <si>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</si>
  <si>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</si>
  <si>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</si>
  <si>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</si>
  <si>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</si>
  <si>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</si>
  <si>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</si>
  <si>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</si>
  <si>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</si>
  <si>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</si>
  <si>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</si>
  <si>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</si>
  <si>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</si>
  <si>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</si>
  <si>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</si>
  <si>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</si>
  <si>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</si>
  <si>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</si>
  <si>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</si>
  <si>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</si>
  <si>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</si>
  <si>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</si>
  <si>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</si>
  <si>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</si>
  <si>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</si>
  <si>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</si>
  <si>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</si>
  <si>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</si>
  <si>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</si>
  <si>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</si>
  <si>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</si>
  <si>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</si>
  <si>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</si>
  <si>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</si>
  <si>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</si>
  <si>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</si>
  <si>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</si>
  <si>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</si>
  <si>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</si>
  <si>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</si>
  <si>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</si>
  <si>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</si>
  <si>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</si>
  <si>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</si>
  <si>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</si>
  <si>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</si>
  <si>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</si>
  <si>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</si>
  <si>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</si>
  <si>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</si>
  <si>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</si>
  <si>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</si>
  <si>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</si>
  <si>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</si>
  <si>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</si>
  <si>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</si>
  <si>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</si>
  <si>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</si>
  <si>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</si>
  <si>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</si>
  <si>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</si>
  <si>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</si>
  <si>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</si>
  <si>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</si>
  <si>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</si>
  <si>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</si>
  <si>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</si>
  <si>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</si>
  <si>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</si>
  <si>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</si>
  <si>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</si>
  <si>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</si>
  <si>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</si>
  <si>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</si>
  <si>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</si>
  <si>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</si>
  <si>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</si>
  <si>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</si>
  <si>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</si>
  <si>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</si>
  <si>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</si>
  <si>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</si>
  <si>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</si>
  <si>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</si>
  <si>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</si>
  <si>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</si>
  <si>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</si>
  <si>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</si>
  <si>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</si>
  <si>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</si>
  <si>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</si>
  <si>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</si>
  <si>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</si>
  <si>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</si>
  <si>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</si>
  <si>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</si>
  <si>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</si>
  <si>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</si>
  <si>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</si>
  <si>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</si>
  <si>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</si>
  <si>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</si>
  <si>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</si>
  <si>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</si>
  <si>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</si>
  <si>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</si>
  <si>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</si>
  <si>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</si>
  <si>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</si>
  <si>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</si>
  <si>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</si>
  <si>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</si>
  <si>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</si>
  <si>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</si>
  <si>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</si>
  <si>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</si>
  <si>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</si>
  <si>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</si>
  <si>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</si>
  <si>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</si>
  <si>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</si>
  <si>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</si>
  <si>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</si>
  <si>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</si>
  <si>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</si>
  <si>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</si>
  <si>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</si>
  <si>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</si>
  <si>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</si>
  <si>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</si>
  <si>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</si>
  <si>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</si>
  <si>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</si>
  <si>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</si>
  <si>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</si>
  <si>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</si>
  <si>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</si>
  <si>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</si>
  <si>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</si>
  <si>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</si>
  <si>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</si>
  <si>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</si>
  <si>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</si>
  <si>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</si>
  <si>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</si>
  <si>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</si>
  <si>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</si>
  <si>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</si>
  <si>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</si>
  <si>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</si>
  <si>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</si>
  <si>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</si>
  <si>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</si>
  <si>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</si>
  <si>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</si>
  <si>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</si>
  <si>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</si>
  <si>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</si>
  <si>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</si>
  <si>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</si>
  <si>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</si>
  <si>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</si>
  <si>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</si>
  <si>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</si>
  <si>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</si>
  <si>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</si>
  <si>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</si>
  <si>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</si>
  <si>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</si>
  <si>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</si>
  <si>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</si>
  <si>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</si>
  <si>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</si>
  <si>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</si>
  <si>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</si>
  <si>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</si>
  <si>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</si>
  <si>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</si>
  <si>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</si>
  <si>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</si>
  <si>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</si>
  <si>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</si>
  <si>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</si>
  <si>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</si>
  <si>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</si>
  <si>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</si>
  <si>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</si>
  <si>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</si>
  <si>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</si>
  <si>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</si>
  <si>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</si>
  <si>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</si>
  <si>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</si>
  <si>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</si>
  <si>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</si>
  <si>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</si>
  <si>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</si>
  <si>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</si>
  <si>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</si>
  <si>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</si>
  <si>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</si>
  <si>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</si>
  <si>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</si>
  <si>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</si>
  <si>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</si>
  <si>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</si>
  <si>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</si>
  <si>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</si>
  <si>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</si>
  <si>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</si>
  <si>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</si>
  <si>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</si>
  <si>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</si>
  <si>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</si>
  <si>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</si>
  <si>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</si>
  <si>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</si>
  <si>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</si>
  <si>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</si>
  <si>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</si>
  <si>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</si>
  <si>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</si>
  <si>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</si>
  <si>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</si>
  <si>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</si>
  <si>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</si>
  <si>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</si>
  <si>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</si>
  <si>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</si>
  <si>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</si>
  <si>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</si>
  <si>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</si>
  <si>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</si>
  <si>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</si>
  <si>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</si>
  <si>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</si>
  <si>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</si>
  <si>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</si>
  <si>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</si>
  <si>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</si>
  <si>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</si>
  <si>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</si>
  <si>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</si>
  <si>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</si>
  <si>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</si>
  <si>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</si>
  <si>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</si>
  <si>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</si>
  <si>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</si>
  <si>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</si>
  <si>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</si>
  <si>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</si>
  <si>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</si>
  <si>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</si>
  <si>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</si>
  <si>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</si>
  <si>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</si>
  <si>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</si>
  <si>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</si>
  <si>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</si>
  <si>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</si>
  <si>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</si>
  <si>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</si>
  <si>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</si>
  <si>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</si>
  <si>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</si>
  <si>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</si>
  <si>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</si>
  <si>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</si>
  <si>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</si>
  <si>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</si>
  <si>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</si>
  <si>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</si>
  <si>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</si>
  <si>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</si>
  <si>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</si>
  <si>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</si>
  <si>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</si>
  <si>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</si>
  <si>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</si>
  <si>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</si>
  <si>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</si>
  <si>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</si>
  <si>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</si>
  <si>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</si>
  <si>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</si>
  <si>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</si>
  <si>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</si>
  <si>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</si>
  <si>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</si>
  <si>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</si>
  <si>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</si>
  <si>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</si>
  <si>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</si>
  <si>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</si>
  <si>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</si>
  <si>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</si>
  <si>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</si>
  <si>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</si>
  <si>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</si>
  <si>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</si>
  <si>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</si>
  <si>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</si>
  <si>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</si>
  <si>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</si>
  <si>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</si>
  <si>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</si>
  <si>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</si>
  <si>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</si>
  <si>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</si>
  <si>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</si>
  <si>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</si>
  <si>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</si>
  <si>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</si>
  <si>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</si>
  <si>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</si>
  <si>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</si>
  <si>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</si>
  <si>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</si>
  <si>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</si>
  <si>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</si>
  <si>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</si>
  <si>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</si>
  <si>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</si>
  <si>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</si>
  <si>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</si>
  <si>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</si>
  <si>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</si>
  <si>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</si>
  <si>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</si>
  <si>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</si>
  <si>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</si>
  <si>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</si>
  <si>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</si>
  <si>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</si>
  <si>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</si>
  <si>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</si>
  <si>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</si>
  <si>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</si>
  <si>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</si>
  <si>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</si>
  <si>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</si>
  <si>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</si>
  <si>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</si>
  <si>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</si>
  <si>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</si>
  <si>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</si>
  <si>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</si>
  <si>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</si>
  <si>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</si>
  <si>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</si>
  <si>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</si>
  <si>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</si>
  <si>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</si>
  <si>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</si>
  <si>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</si>
  <si>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</si>
  <si>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</si>
  <si>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</si>
  <si>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</si>
  <si>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</si>
  <si>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</si>
  <si>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</si>
  <si>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</si>
  <si>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</si>
  <si>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</si>
  <si>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</si>
  <si>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</si>
  <si>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</si>
  <si>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</si>
  <si>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</si>
  <si>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</si>
  <si>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</si>
  <si>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</si>
  <si>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</si>
  <si>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</si>
  <si>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</si>
  <si>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</si>
  <si>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</si>
  <si>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</si>
  <si>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</si>
  <si>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</si>
  <si>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</si>
  <si>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</si>
  <si>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</si>
  <si>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</si>
  <si>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</si>
  <si>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</si>
  <si>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</si>
  <si>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</si>
  <si>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</si>
  <si>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</si>
  <si>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</si>
  <si>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</si>
  <si>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</si>
  <si>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</si>
  <si>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</si>
  <si>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</si>
  <si>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</si>
  <si>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</si>
  <si>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</si>
  <si>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</si>
  <si>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</si>
  <si>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</si>
  <si>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</si>
  <si>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</si>
  <si>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</si>
  <si>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</si>
  <si>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</si>
  <si>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</si>
  <si>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</si>
  <si>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</si>
  <si>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</si>
  <si>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</si>
  <si>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</si>
  <si>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</si>
  <si>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</si>
  <si>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</si>
  <si>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</si>
  <si>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</si>
  <si>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</si>
  <si>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</si>
  <si>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</si>
  <si>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</si>
  <si>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</si>
  <si>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</si>
  <si>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</si>
  <si>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</si>
  <si>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</si>
  <si>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</si>
  <si>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</si>
  <si>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</si>
  <si>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</si>
  <si>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</si>
  <si>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</si>
  <si>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</si>
  <si>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</si>
  <si>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</si>
  <si>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</si>
  <si>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</si>
  <si>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</si>
  <si>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</si>
  <si>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</si>
  <si>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</si>
  <si>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</si>
  <si>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</si>
  <si>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</si>
  <si>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</si>
  <si>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</si>
  <si>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</si>
  <si>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</si>
  <si>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</si>
  <si>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</si>
  <si>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</si>
  <si>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</si>
  <si>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</si>
  <si>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</si>
  <si>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</si>
  <si>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</si>
  <si>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</si>
  <si>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</si>
  <si>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</si>
  <si>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</si>
  <si>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</si>
  <si>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</si>
  <si>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</si>
  <si>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</si>
  <si>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</si>
  <si>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</si>
  <si>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</si>
  <si>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</si>
  <si>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</si>
  <si>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</si>
  <si>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</si>
  <si>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</si>
  <si>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</si>
  <si>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</si>
  <si>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</si>
  <si>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</si>
  <si>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</si>
  <si>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</si>
  <si>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</si>
  <si>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</si>
  <si>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</si>
  <si>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</si>
  <si>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</si>
  <si>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</si>
  <si>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</si>
  <si>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</si>
  <si>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</si>
  <si>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</si>
  <si>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</si>
  <si>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</si>
  <si>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</si>
  <si>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</si>
  <si>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</si>
  <si>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</si>
  <si>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</si>
  <si>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</si>
  <si>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</si>
  <si>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</si>
  <si>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</si>
  <si>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</si>
  <si>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</si>
  <si>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</si>
  <si>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</si>
  <si>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</si>
  <si>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</si>
  <si>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</si>
  <si>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</si>
  <si>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</si>
  <si>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</si>
  <si>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</si>
  <si>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</si>
  <si>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</si>
  <si>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</si>
  <si>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</si>
  <si>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</si>
  <si>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</si>
  <si>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</si>
  <si>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</si>
  <si>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</si>
  <si>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</si>
  <si>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</si>
  <si>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</si>
  <si>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</si>
  <si>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</si>
  <si>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</si>
  <si>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</si>
  <si>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</si>
  <si>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</si>
  <si>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</si>
  <si>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</si>
  <si>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</si>
  <si>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</si>
  <si>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</si>
  <si>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</si>
  <si>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</si>
  <si>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</si>
  <si>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</si>
  <si>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</si>
  <si>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</si>
  <si>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</si>
  <si>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</si>
  <si>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</si>
  <si>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</si>
  <si>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</si>
  <si>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</si>
  <si>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</si>
  <si>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</si>
  <si>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</si>
  <si>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</si>
  <si>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</si>
  <si>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</si>
  <si>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</si>
  <si>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</si>
  <si>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</si>
  <si>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</si>
  <si>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</si>
  <si>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</si>
  <si>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</si>
  <si>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</si>
  <si>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</si>
  <si>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</si>
  <si>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</si>
  <si>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</si>
  <si>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</si>
  <si>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</si>
  <si>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</si>
  <si>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</si>
  <si>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</si>
  <si>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</si>
  <si>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</si>
  <si>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</si>
  <si>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</si>
  <si>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</si>
  <si>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</si>
  <si>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</si>
  <si>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</si>
  <si>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</si>
  <si>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</si>
  <si>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</si>
  <si>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</si>
  <si>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</si>
  <si>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</si>
  <si>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</si>
  <si>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</si>
  <si>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</si>
  <si>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</si>
  <si>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</si>
  <si>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</si>
  <si>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</si>
  <si>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</si>
  <si>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</si>
  <si>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</si>
  <si>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</si>
  <si>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</si>
  <si>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</si>
  <si>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</si>
  <si>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</si>
  <si>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</si>
  <si>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</si>
  <si>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</si>
  <si>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</si>
  <si>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</si>
  <si>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</si>
  <si>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</si>
  <si>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</si>
  <si>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</si>
  <si>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</si>
  <si>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</si>
  <si>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</si>
  <si>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</si>
  <si>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</si>
  <si>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</si>
  <si>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</si>
  <si>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</si>
  <si>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</si>
  <si>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</si>
  <si>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</si>
  <si>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</si>
  <si>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</si>
  <si>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</si>
  <si>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</si>
  <si>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</si>
  <si>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</si>
  <si>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</si>
  <si>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</si>
  <si>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</si>
  <si>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</si>
  <si>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</si>
  <si>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</si>
  <si>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</si>
  <si>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</si>
  <si>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</si>
  <si>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</si>
  <si>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</si>
  <si>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</si>
  <si>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</si>
  <si>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</si>
  <si>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</si>
  <si>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</si>
  <si>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</si>
  <si>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</si>
  <si>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</si>
  <si>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</si>
  <si>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</si>
  <si>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</si>
  <si>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</si>
  <si>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</si>
  <si>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</si>
  <si>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</si>
  <si>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</si>
  <si>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</si>
  <si>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</si>
  <si>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</si>
  <si>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</si>
  <si>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</si>
  <si>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</si>
  <si>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</si>
  <si>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</si>
  <si>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</si>
  <si>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</si>
  <si>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</si>
  <si>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</si>
  <si>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</si>
  <si>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</si>
  <si>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</si>
  <si>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</si>
  <si>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</si>
  <si>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</si>
  <si>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</si>
  <si>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</si>
  <si>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</si>
  <si>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</si>
  <si>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</si>
  <si>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</si>
  <si>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</si>
  <si>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</si>
  <si>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</si>
  <si>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</si>
  <si>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</si>
  <si>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</si>
  <si>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</si>
  <si>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</si>
  <si>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</si>
  <si>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</si>
  <si>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</si>
  <si>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</si>
  <si>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</si>
  <si>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</si>
  <si>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</si>
  <si>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</si>
  <si>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</si>
  <si>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</si>
  <si>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</si>
  <si>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</si>
  <si>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</si>
  <si>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</si>
  <si>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</si>
  <si>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</si>
  <si>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</si>
  <si>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</si>
  <si>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</si>
  <si>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</si>
  <si>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</si>
  <si>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</si>
  <si>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</si>
  <si>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</si>
  <si>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</si>
  <si>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</si>
  <si>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</si>
  <si>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</si>
  <si>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</si>
  <si>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</si>
  <si>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</si>
  <si>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</si>
  <si>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</si>
  <si>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</si>
  <si>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</si>
  <si>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</si>
  <si>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</si>
  <si>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</si>
  <si>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</si>
  <si>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</si>
  <si>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</si>
  <si>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</si>
  <si>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</si>
  <si>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</si>
  <si>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</si>
  <si>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</si>
  <si>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</si>
  <si>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</si>
  <si>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</si>
  <si>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</si>
  <si>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</si>
  <si>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</si>
  <si>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</si>
  <si>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</si>
  <si>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</si>
  <si>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</si>
  <si>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</si>
  <si>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</si>
  <si>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</si>
  <si>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</si>
  <si>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</si>
  <si>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</si>
  <si>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</si>
  <si>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</si>
  <si>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</si>
  <si>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</si>
  <si>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</si>
  <si>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</si>
  <si>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</si>
  <si>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</si>
  <si>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</si>
  <si>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</si>
  <si>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</si>
  <si>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</si>
  <si>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</si>
  <si>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</si>
  <si>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</si>
  <si>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</si>
  <si>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</si>
  <si>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</si>
  <si>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</si>
  <si>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</si>
  <si>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</si>
  <si>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</si>
  <si>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</si>
  <si>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</si>
  <si>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</si>
  <si>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</si>
  <si>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</si>
  <si>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</si>
  <si>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</si>
  <si>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</si>
  <si>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</si>
  <si>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</si>
  <si>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</si>
  <si>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</si>
  <si>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</si>
  <si>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</si>
  <si>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</si>
  <si>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</si>
  <si>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</si>
  <si>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</si>
  <si>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</si>
  <si>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</si>
  <si>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</si>
  <si>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</si>
  <si>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</si>
  <si>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</si>
  <si>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</si>
  <si>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</si>
  <si>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</si>
  <si>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</si>
  <si>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</si>
  <si>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</si>
  <si>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</si>
  <si>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</si>
  <si>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</si>
  <si>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</si>
  <si>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</si>
  <si>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</si>
  <si>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</si>
  <si>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</si>
  <si>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</si>
  <si>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</si>
  <si>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</si>
  <si>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</si>
  <si>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</si>
  <si>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</si>
  <si>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</si>
  <si>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</si>
  <si>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</si>
  <si>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</si>
  <si>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</si>
  <si>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</si>
  <si>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</si>
  <si>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</si>
  <si>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</si>
  <si>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</si>
  <si>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</si>
  <si>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</si>
  <si>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</si>
  <si>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</si>
  <si>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</si>
  <si>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</si>
  <si>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</si>
  <si>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</si>
  <si>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</si>
  <si>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</si>
  <si>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</si>
  <si>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</si>
  <si>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</si>
  <si>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</si>
  <si>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</si>
  <si>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</si>
  <si>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</si>
  <si>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</si>
  <si>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</si>
  <si>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</si>
  <si>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</si>
  <si>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</si>
  <si>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</si>
  <si>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</si>
  <si>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</si>
  <si>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</si>
  <si>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</si>
  <si>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</si>
  <si>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</si>
  <si>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</si>
  <si>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</si>
  <si>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</si>
  <si>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</si>
  <si>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</si>
  <si>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</si>
  <si>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</si>
  <si>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</si>
  <si>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</si>
  <si>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</si>
  <si>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</si>
  <si>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</si>
  <si>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</si>
  <si>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</si>
  <si>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</si>
  <si>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</si>
  <si>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</si>
  <si>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</si>
  <si>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</si>
  <si>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</si>
  <si>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</si>
  <si>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</si>
  <si>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</si>
  <si>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</si>
  <si>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</si>
  <si>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</si>
  <si>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</si>
  <si>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</si>
  <si>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</si>
  <si>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</si>
  <si>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</si>
  <si>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</si>
  <si>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</si>
  <si>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</si>
  <si>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</si>
  <si>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</si>
  <si>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</si>
  <si>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</si>
  <si>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</si>
  <si>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</si>
  <si>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</si>
  <si>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</si>
  <si>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</si>
  <si>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</si>
  <si>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</si>
  <si>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</si>
  <si>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</si>
  <si>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</si>
  <si>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</si>
  <si>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</si>
  <si>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</si>
  <si>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</si>
  <si>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</si>
  <si>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</si>
  <si>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</si>
  <si>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</si>
  <si>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</si>
  <si>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</si>
  <si>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</si>
  <si>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</si>
  <si>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</si>
  <si>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</si>
  <si>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</si>
  <si>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</si>
  <si>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</si>
  <si>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</si>
  <si>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</si>
  <si>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</si>
  <si>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</si>
  <si>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</si>
  <si>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</si>
  <si>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</si>
  <si>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</si>
  <si>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</si>
  <si>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</si>
  <si>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</si>
  <si>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</si>
  <si>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</si>
  <si>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</si>
  <si>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</si>
  <si>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</si>
  <si>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</si>
  <si>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</si>
  <si>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</si>
  <si>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</si>
  <si>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</si>
  <si>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</si>
  <si>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</si>
  <si>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</si>
  <si>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</si>
  <si>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</si>
  <si>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</si>
  <si>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</si>
  <si>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</si>
  <si>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</si>
  <si>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</si>
  <si>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</si>
  <si>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</si>
  <si>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</si>
  <si>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</si>
  <si>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</si>
  <si>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</si>
  <si>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</si>
  <si>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</si>
  <si>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</si>
  <si>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</si>
  <si>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</si>
  <si>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</si>
  <si>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</si>
  <si>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</si>
  <si>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</si>
  <si>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</si>
  <si>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</si>
  <si>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</si>
  <si>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</si>
  <si>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</si>
  <si>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</si>
  <si>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</si>
  <si>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</si>
  <si>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</si>
  <si>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</si>
  <si>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</si>
  <si>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</si>
  <si>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</si>
  <si>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</si>
  <si>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</si>
  <si>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</si>
  <si>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</si>
  <si>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</si>
  <si>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</si>
  <si>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</si>
  <si>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</si>
  <si>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</si>
  <si>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</si>
  <si>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</si>
  <si>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</si>
  <si>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</si>
  <si>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</si>
  <si>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</si>
  <si>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</si>
  <si>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</si>
  <si>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</si>
  <si>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</si>
  <si>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</si>
  <si>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</si>
  <si>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</si>
  <si>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</si>
  <si>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</si>
  <si>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</si>
  <si>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</si>
  <si>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</si>
  <si>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</si>
  <si>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</si>
  <si>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</si>
  <si>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</si>
  <si>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</si>
  <si>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</si>
  <si>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</si>
  <si>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</si>
  <si>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</si>
  <si>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</si>
  <si>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</si>
  <si>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</si>
  <si>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</si>
  <si>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</si>
  <si>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</si>
  <si>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</si>
  <si>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</si>
  <si>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</si>
  <si>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</si>
  <si>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</si>
  <si>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</si>
  <si>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</si>
  <si>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</si>
  <si>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</si>
  <si>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</si>
  <si>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</si>
  <si>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</si>
  <si>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</si>
  <si>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</si>
  <si>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</si>
  <si>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</si>
  <si>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</si>
  <si>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</si>
  <si>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</si>
  <si>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</si>
  <si>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</si>
  <si>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</si>
  <si>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</si>
  <si>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</si>
  <si>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</si>
  <si>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</si>
  <si>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</si>
  <si>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</si>
  <si>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</si>
  <si>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</si>
  <si>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</si>
  <si>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</si>
  <si>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</si>
  <si>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</si>
  <si>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</si>
  <si>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</si>
  <si>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</si>
  <si>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</si>
  <si>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</si>
  <si>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</si>
  <si>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</si>
  <si>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</si>
  <si>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</si>
  <si>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</si>
  <si>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</si>
  <si>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</si>
  <si>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</si>
  <si>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</si>
  <si>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</si>
  <si>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</si>
  <si>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</si>
  <si>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</si>
  <si>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</si>
  <si>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</si>
  <si>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</si>
  <si>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</si>
  <si>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</si>
  <si>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</si>
  <si>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</si>
  <si>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</si>
  <si>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</si>
  <si>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</si>
  <si>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</si>
  <si>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</si>
  <si>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</si>
  <si>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</si>
  <si>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</si>
  <si>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</si>
  <si>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</si>
  <si>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</si>
  <si>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</si>
  <si>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</si>
  <si>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</si>
  <si>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</si>
  <si>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</si>
  <si>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</si>
  <si>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</si>
  <si>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</si>
  <si>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</si>
  <si>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</si>
  <si>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</si>
  <si>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</si>
  <si>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</si>
  <si>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</si>
  <si>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</si>
  <si>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</si>
  <si>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</si>
  <si>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</si>
  <si>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</si>
  <si>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</si>
  <si>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</si>
  <si>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</si>
  <si>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</si>
  <si>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</si>
  <si>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</si>
  <si>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</si>
  <si>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</si>
  <si>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</si>
  <si>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</si>
  <si>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</si>
  <si>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</si>
  <si>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</si>
  <si>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</si>
  <si>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</si>
  <si>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</si>
  <si>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</si>
  <si>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</si>
  <si>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</si>
  <si>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</si>
  <si>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</si>
  <si>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</si>
  <si>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</si>
  <si>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</si>
  <si>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</si>
  <si>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</si>
  <si>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</si>
  <si>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</si>
  <si>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</si>
  <si>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</si>
  <si>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</si>
  <si>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</si>
  <si>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</si>
  <si>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</si>
  <si>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</si>
  <si>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</si>
  <si>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</si>
  <si>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</si>
  <si>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</si>
  <si>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</si>
  <si>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</si>
  <si>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</si>
  <si>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</si>
  <si>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</si>
  <si>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</si>
  <si>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</si>
  <si>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</si>
  <si>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</si>
  <si>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</si>
  <si>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</si>
  <si>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</si>
  <si>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</si>
  <si>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</si>
  <si>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</si>
  <si>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</si>
  <si>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</si>
  <si>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</si>
  <si>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</si>
  <si>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</si>
  <si>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</si>
  <si>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</si>
  <si>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</si>
  <si>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</si>
  <si>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</si>
  <si>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</si>
  <si>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</si>
  <si>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</si>
  <si>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</si>
  <si>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</si>
  <si>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</si>
  <si>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</si>
  <si>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</si>
  <si>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</si>
  <si>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</si>
  <si>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</si>
  <si>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</si>
  <si>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</si>
  <si>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</si>
  <si>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</si>
  <si>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</si>
  <si>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</si>
  <si>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</si>
  <si>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</si>
  <si>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</si>
  <si>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</si>
  <si>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</si>
  <si>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</si>
  <si>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</si>
  <si>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</si>
  <si>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</si>
  <si>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</si>
  <si>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</si>
  <si>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</si>
  <si>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</si>
  <si>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</si>
  <si>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</si>
  <si>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</si>
  <si>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</si>
  <si>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</si>
  <si>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</si>
  <si>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</si>
  <si>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</si>
  <si>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</si>
  <si>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</si>
  <si>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</si>
  <si>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</si>
  <si>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</si>
  <si>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</si>
  <si>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</si>
  <si>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</si>
  <si>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</si>
  <si>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</si>
  <si>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</si>
  <si>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</si>
  <si>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</si>
  <si>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</si>
  <si>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</si>
  <si>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</si>
  <si>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</si>
  <si>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</si>
  <si>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</si>
  <si>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</si>
  <si>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</si>
  <si>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</si>
  <si>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</si>
  <si>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</si>
  <si>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</si>
  <si>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</si>
  <si>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</si>
  <si>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</si>
  <si>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</si>
  <si>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</si>
  <si>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</si>
  <si>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</si>
  <si>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</si>
  <si>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</si>
  <si>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</si>
  <si>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</si>
  <si>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</si>
  <si>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</si>
  <si>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</si>
  <si>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</si>
  <si>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</si>
  <si>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</si>
  <si>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</si>
  <si>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</si>
  <si>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</si>
  <si>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</si>
  <si>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</si>
  <si>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</si>
  <si>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</si>
  <si>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</si>
  <si>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</si>
  <si>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</si>
  <si>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</si>
  <si>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</si>
  <si>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</si>
  <si>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</si>
  <si>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</si>
  <si>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</si>
  <si>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</si>
  <si>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</si>
  <si>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</si>
  <si>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</si>
  <si>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</si>
  <si>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</si>
  <si>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</si>
  <si>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</si>
  <si>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</si>
  <si>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</si>
  <si>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</si>
  <si>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</si>
  <si>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</si>
  <si>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</si>
  <si>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</si>
  <si>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</si>
  <si>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</si>
  <si>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</si>
  <si>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</si>
  <si>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</si>
  <si>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</si>
  <si>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</si>
  <si>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</si>
  <si>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</si>
  <si>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</si>
  <si>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</si>
  <si>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</si>
  <si>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</si>
  <si>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</si>
  <si>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</si>
  <si>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</si>
  <si>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</si>
  <si>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</si>
  <si>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</si>
  <si>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</si>
  <si>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</si>
  <si>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</si>
  <si>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</si>
  <si>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</si>
  <si>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</si>
  <si>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</si>
  <si>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</si>
  <si>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</si>
  <si>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</si>
  <si>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</si>
  <si>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</si>
  <si>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</si>
  <si>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</si>
  <si>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</si>
  <si>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</si>
  <si>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</si>
  <si>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</si>
  <si>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</si>
  <si>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</si>
  <si>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</si>
  <si>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</si>
  <si>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</si>
  <si>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</si>
  <si>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</si>
  <si>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</si>
  <si>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</si>
  <si>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</si>
  <si>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</si>
  <si>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</si>
  <si>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</si>
  <si>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</si>
  <si>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</si>
  <si>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</si>
  <si>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</si>
  <si>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</si>
  <si>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</si>
  <si>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</si>
  <si>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</si>
  <si>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</si>
  <si>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</si>
  <si>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</si>
  <si>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</si>
  <si>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</si>
  <si>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</si>
  <si>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</si>
  <si>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</si>
  <si>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</si>
  <si>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</si>
  <si>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</si>
  <si>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</si>
  <si>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</si>
  <si>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</si>
  <si>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</si>
  <si>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</si>
  <si>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</si>
  <si>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</si>
  <si>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</si>
  <si>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</si>
  <si>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</si>
  <si>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</si>
  <si>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</si>
  <si>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</si>
  <si>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</si>
  <si>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</si>
  <si>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</si>
  <si>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</si>
  <si>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</si>
  <si>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</si>
  <si>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</si>
  <si>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</si>
  <si>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</si>
  <si>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</si>
  <si>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</si>
  <si>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</si>
  <si>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</si>
  <si>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</si>
  <si>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</si>
  <si>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</si>
  <si>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</si>
  <si>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</si>
  <si>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</si>
  <si>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</si>
  <si>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</si>
  <si>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</si>
  <si>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</si>
  <si>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</si>
  <si>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</si>
  <si>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</si>
  <si>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</si>
  <si>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</si>
  <si>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</si>
  <si>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</si>
  <si>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</si>
  <si>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</si>
  <si>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</si>
  <si>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</si>
  <si>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</si>
  <si>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</si>
  <si>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</si>
  <si>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</si>
  <si>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</si>
  <si>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</si>
  <si>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</si>
  <si>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</si>
  <si>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</si>
  <si>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</si>
  <si>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</si>
  <si>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</si>
  <si>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</si>
  <si>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</si>
  <si>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</si>
  <si>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</si>
  <si>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</si>
  <si>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</si>
  <si>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</si>
  <si>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</si>
  <si>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</si>
  <si>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</si>
  <si>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</si>
  <si>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</si>
  <si>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</si>
  <si>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</si>
  <si>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</si>
  <si>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</si>
  <si>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</si>
  <si>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</si>
  <si>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</si>
  <si>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</si>
  <si>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</si>
  <si>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</si>
  <si>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</si>
  <si>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</si>
  <si>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</si>
  <si>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</si>
  <si>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</si>
  <si>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</si>
  <si>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</si>
  <si>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</si>
  <si>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</si>
  <si>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</si>
  <si>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</si>
  <si>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</si>
  <si>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</si>
  <si>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</si>
  <si>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</si>
  <si>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</si>
  <si>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</si>
  <si>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</si>
  <si>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</si>
  <si>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</si>
  <si>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</si>
  <si>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</si>
  <si>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</si>
  <si>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</si>
  <si>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</si>
  <si>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</si>
  <si>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</si>
  <si>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</si>
  <si>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</si>
  <si>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</si>
  <si>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</si>
  <si>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</si>
  <si>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</si>
  <si>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</si>
  <si>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</si>
  <si>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</si>
  <si>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</si>
  <si>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</si>
  <si>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</si>
  <si>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</si>
  <si>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</si>
  <si>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</si>
  <si>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</si>
  <si>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</si>
  <si>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</si>
  <si>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</si>
  <si>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</si>
  <si>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</si>
  <si>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</si>
  <si>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</si>
  <si>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</si>
  <si>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</si>
  <si>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</si>
  <si>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</si>
  <si>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</si>
  <si>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</si>
  <si>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</si>
  <si>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</si>
  <si>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</si>
  <si>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</si>
  <si>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</si>
  <si>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</si>
  <si>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</si>
  <si>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</si>
  <si>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</si>
  <si>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</si>
  <si>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</si>
  <si>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</si>
  <si>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</si>
  <si>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</si>
  <si>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</si>
  <si>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</si>
  <si>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</si>
  <si>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</si>
  <si>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</si>
  <si>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</si>
  <si>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</si>
  <si>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</si>
  <si>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</si>
  <si>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</si>
  <si>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</si>
  <si>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</si>
  <si>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</si>
  <si>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</si>
  <si>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</si>
  <si>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</si>
  <si>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</si>
  <si>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</si>
  <si>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</si>
  <si>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</si>
  <si>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</si>
  <si>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</si>
  <si>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</si>
  <si>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</si>
  <si>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</si>
  <si>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</si>
  <si>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</si>
  <si>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</si>
  <si>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</si>
  <si>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</si>
  <si>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</si>
  <si>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</si>
  <si>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</si>
  <si>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</si>
  <si>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</si>
  <si>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</si>
  <si>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</si>
  <si>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</si>
  <si>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</si>
  <si>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</si>
  <si>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</si>
  <si>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</si>
  <si>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</si>
  <si>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</si>
  <si>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</si>
  <si>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</si>
  <si>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</si>
  <si>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</si>
  <si>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</si>
  <si>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</si>
  <si>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</si>
  <si>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</si>
  <si>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</si>
  <si>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</si>
  <si>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</si>
  <si>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</si>
  <si>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</si>
  <si>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</si>
  <si>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</si>
  <si>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</si>
  <si>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</si>
  <si>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</si>
  <si>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</si>
  <si>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</si>
  <si>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</si>
  <si>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</si>
  <si>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</si>
  <si>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</si>
  <si>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</si>
  <si>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</si>
  <si>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</si>
  <si>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</si>
  <si>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</si>
  <si>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</si>
  <si>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</si>
  <si>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</si>
  <si>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</si>
  <si>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</si>
  <si>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</si>
  <si>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</si>
  <si>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</si>
  <si>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</si>
  <si>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</si>
  <si>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</si>
  <si>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</si>
  <si>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</si>
  <si>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</si>
  <si>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</si>
  <si>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</si>
  <si>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</si>
  <si>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</si>
  <si>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</si>
  <si>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</si>
  <si>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</si>
  <si>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</si>
  <si>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</si>
  <si>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</si>
  <si>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</si>
  <si>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</si>
  <si>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</si>
  <si>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</si>
  <si>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</si>
  <si>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</si>
  <si>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</si>
  <si>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</si>
  <si>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</si>
  <si>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</si>
  <si>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</si>
  <si>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</si>
  <si>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</si>
  <si>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</si>
  <si>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</si>
  <si>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</si>
  <si>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</si>
  <si>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</si>
  <si>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</si>
  <si>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</si>
  <si>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</si>
  <si>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</si>
  <si>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</si>
  <si>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</si>
  <si>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</si>
  <si>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</si>
  <si>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</si>
  <si>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</si>
  <si>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</si>
  <si>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</si>
  <si>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</si>
  <si>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</si>
  <si>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</si>
  <si>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</si>
  <si>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</si>
  <si>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</si>
  <si>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</si>
  <si>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</si>
  <si>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</si>
  <si>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</si>
  <si>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</si>
  <si>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</si>
  <si>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</si>
  <si>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</si>
  <si>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</si>
  <si>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</si>
  <si>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</si>
  <si>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</si>
  <si>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</si>
  <si>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</si>
  <si>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</si>
  <si>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</si>
  <si>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</si>
  <si>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</si>
  <si>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</si>
  <si>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</si>
  <si>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</si>
  <si>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</si>
  <si>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</si>
  <si>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</si>
  <si>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</si>
  <si>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</si>
  <si>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</si>
  <si>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</si>
  <si>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</si>
  <si>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</si>
  <si>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</si>
  <si>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</si>
  <si>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</si>
  <si>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</si>
  <si>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</si>
  <si>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</si>
  <si>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</si>
  <si>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</si>
  <si>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</si>
  <si>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</si>
  <si>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</si>
  <si>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</si>
  <si>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</si>
  <si>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</si>
  <si>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</si>
  <si>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</si>
  <si>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</si>
  <si>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</si>
  <si>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</si>
  <si>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</si>
  <si>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</si>
  <si>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</si>
  <si>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</si>
  <si>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</si>
  <si>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</si>
  <si>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</si>
  <si>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</si>
  <si>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</si>
  <si>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</si>
  <si>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</si>
  <si>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</si>
  <si>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</si>
  <si>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</si>
  <si>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</si>
  <si>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</si>
  <si>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</si>
  <si>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</si>
  <si>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</si>
  <si>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</si>
  <si>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</si>
  <si>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</si>
  <si>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</si>
  <si>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</si>
  <si>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</si>
  <si>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</si>
  <si>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</si>
  <si>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</si>
  <si>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</si>
  <si>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</si>
  <si>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</si>
  <si>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</si>
  <si>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</si>
  <si>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</si>
  <si>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</si>
  <si>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</si>
  <si>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</si>
  <si>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</si>
  <si>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</si>
  <si>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</si>
  <si>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</si>
  <si>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</si>
  <si>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</si>
  <si>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</si>
  <si>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</si>
  <si>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</si>
  <si>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</si>
  <si>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</si>
  <si>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</si>
  <si>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</si>
  <si>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</si>
  <si>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</si>
  <si>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</si>
  <si>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</si>
  <si>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</si>
  <si>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</si>
  <si>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</si>
  <si>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</si>
  <si>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</si>
  <si>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</si>
  <si>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</si>
  <si>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</si>
  <si>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</si>
  <si>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</si>
  <si>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</si>
  <si>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</si>
  <si>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</si>
  <si>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</si>
  <si>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</si>
  <si>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</si>
  <si>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</si>
  <si>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</si>
  <si>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</si>
  <si>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</si>
  <si>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</si>
  <si>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</si>
  <si>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</si>
  <si>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</si>
  <si>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</si>
  <si>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</si>
  <si>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</si>
  <si>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</si>
  <si>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</si>
  <si>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</si>
  <si>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</si>
  <si>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</si>
  <si>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</si>
  <si>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</si>
  <si>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</si>
  <si>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</si>
  <si>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</si>
  <si>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</si>
  <si>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</si>
  <si>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</si>
  <si>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</si>
  <si>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</si>
  <si>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</si>
  <si>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</si>
  <si>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</si>
  <si>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</si>
  <si>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</si>
  <si>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</si>
  <si>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</si>
  <si>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</si>
  <si>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</si>
  <si>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</si>
  <si>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</si>
  <si>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</si>
  <si>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</si>
  <si>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</si>
  <si>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</si>
  <si>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</si>
  <si>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</si>
  <si>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</si>
  <si>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</si>
  <si>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</si>
  <si>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</si>
  <si>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</si>
  <si>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</si>
  <si>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</si>
  <si>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</si>
  <si>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</si>
  <si>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</si>
  <si>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</si>
  <si>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</si>
  <si>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</si>
  <si>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</si>
  <si>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</si>
  <si>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</si>
  <si>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</si>
  <si>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</si>
  <si>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</si>
  <si>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</si>
  <si>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</si>
  <si>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</si>
  <si>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</si>
  <si>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</si>
  <si>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</si>
  <si>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</si>
  <si>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</si>
  <si>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</si>
  <si>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</si>
  <si>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</si>
  <si>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</si>
  <si>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</si>
  <si>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</si>
  <si>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</si>
  <si>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</si>
  <si>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</si>
  <si>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</si>
  <si>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</si>
  <si>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</si>
  <si>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</si>
  <si>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</si>
  <si>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</si>
  <si>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</si>
  <si>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</si>
  <si>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</si>
  <si>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</si>
  <si>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</si>
  <si>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</si>
  <si>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</si>
  <si>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</si>
  <si>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</si>
  <si>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</si>
  <si>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</si>
  <si>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</si>
  <si>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</si>
  <si>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</si>
  <si>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</si>
  <si>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</si>
  <si>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</si>
  <si>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</si>
  <si>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</si>
  <si>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</si>
  <si>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</si>
  <si>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</si>
  <si>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</si>
  <si>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</si>
  <si>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</si>
  <si>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</si>
  <si>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</si>
  <si>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</si>
  <si>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</si>
  <si>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</si>
  <si>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</si>
  <si>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</si>
  <si>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</si>
  <si>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</si>
  <si>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</si>
  <si>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</si>
  <si>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</si>
  <si>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</si>
  <si>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</si>
  <si>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</si>
  <si>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</si>
  <si>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</si>
  <si>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</si>
  <si>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</si>
  <si>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</si>
  <si>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</si>
  <si>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</si>
  <si>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</si>
  <si>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</si>
  <si>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</si>
  <si>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</si>
  <si>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</si>
  <si>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</si>
  <si>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</si>
  <si>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</si>
  <si>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</si>
  <si>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</si>
  <si>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</si>
  <si>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</si>
  <si>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</si>
  <si>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</si>
  <si>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</si>
  <si>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</si>
  <si>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</si>
  <si>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</si>
  <si>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</si>
  <si>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</si>
  <si>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</si>
  <si>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</si>
  <si>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</si>
  <si>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</si>
  <si>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</si>
  <si>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</si>
  <si>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</si>
  <si>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</si>
  <si>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</si>
  <si>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</si>
  <si>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</si>
  <si>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</si>
  <si>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</si>
  <si>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</si>
  <si>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</si>
  <si>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</si>
  <si>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</si>
  <si>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</si>
  <si>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</si>
  <si>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</si>
  <si>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</si>
  <si>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</si>
  <si>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</si>
  <si>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</si>
  <si>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</si>
  <si>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</si>
  <si>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</si>
  <si>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</si>
  <si>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</si>
  <si>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</si>
  <si>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</si>
  <si>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</si>
  <si>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</si>
  <si>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</si>
  <si>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</si>
  <si>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</si>
  <si>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</si>
  <si>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</si>
  <si>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</si>
  <si>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</si>
  <si>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</si>
  <si>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</si>
  <si>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</si>
  <si>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</si>
  <si>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</si>
  <si>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</si>
  <si>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</si>
  <si>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</si>
  <si>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</si>
  <si>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</si>
  <si>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</si>
  <si>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</si>
  <si>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</si>
  <si>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</si>
  <si>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</si>
  <si>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</si>
  <si>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</si>
  <si>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</si>
  <si>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</si>
  <si>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</si>
  <si>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</si>
  <si>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</si>
  <si>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</si>
  <si>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</si>
  <si>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</si>
  <si>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</si>
  <si>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</si>
  <si>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</si>
  <si>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</si>
  <si>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</si>
  <si>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</si>
  <si>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</si>
  <si>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</si>
  <si>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</si>
  <si>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</si>
  <si>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</si>
  <si>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</si>
  <si>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</si>
  <si>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</si>
  <si>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</si>
  <si>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</si>
  <si>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</si>
  <si>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</si>
  <si>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</si>
  <si>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</si>
  <si>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</si>
  <si>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</si>
  <si>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</si>
  <si>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</si>
  <si>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</si>
  <si>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</si>
  <si>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</si>
  <si>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</si>
  <si>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</si>
  <si>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</si>
  <si>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</si>
  <si>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</si>
  <si>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</si>
  <si>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</si>
  <si>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</si>
  <si>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</si>
  <si>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</si>
  <si>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</si>
  <si>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</si>
  <si>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</si>
  <si>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</si>
  <si>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</si>
  <si>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</si>
  <si>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</si>
  <si>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</si>
  <si>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</si>
  <si>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</si>
  <si>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</si>
  <si>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</si>
  <si>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</si>
  <si>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</si>
  <si>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</si>
  <si>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</si>
  <si>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</si>
  <si>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</si>
  <si>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</si>
  <si>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</si>
  <si>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</si>
  <si>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</si>
  <si>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</si>
  <si>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</si>
  <si>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</si>
  <si>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</si>
  <si>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</si>
  <si>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</si>
  <si>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</si>
  <si>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</si>
  <si>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</si>
  <si>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</si>
  <si>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</si>
  <si>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</si>
  <si>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</si>
  <si>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</si>
  <si>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</si>
  <si>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</si>
  <si>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</si>
  <si>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</si>
  <si>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</si>
  <si>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</si>
  <si>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</si>
  <si>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</si>
  <si>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</si>
  <si>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</si>
  <si>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</si>
  <si>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</si>
  <si>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</si>
  <si>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</si>
  <si>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</si>
  <si>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</si>
  <si>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</si>
  <si>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</si>
  <si>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</si>
  <si>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</si>
  <si>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</si>
  <si>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</si>
  <si>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</si>
  <si>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</si>
  <si>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</si>
  <si>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</si>
  <si>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</si>
  <si>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</si>
  <si>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</si>
  <si>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</si>
  <si>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</si>
  <si>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</si>
  <si>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</si>
  <si>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</si>
  <si>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</si>
  <si>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</si>
  <si>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</si>
  <si>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</si>
  <si>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</si>
  <si>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</si>
  <si>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</si>
  <si>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</si>
  <si>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</si>
  <si>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</si>
  <si>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</si>
  <si>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</si>
  <si>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</si>
  <si>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</si>
  <si>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</si>
  <si>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</si>
  <si>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</si>
  <si>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</si>
  <si>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</si>
  <si>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</si>
  <si>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</si>
  <si>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</si>
  <si>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</si>
  <si>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</si>
  <si>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</si>
  <si>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</si>
  <si>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</si>
  <si>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</si>
  <si>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</si>
  <si>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</si>
  <si>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</si>
  <si>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</si>
  <si>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</si>
  <si>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</si>
  <si>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</si>
  <si>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</si>
  <si>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</si>
  <si>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</si>
  <si>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</si>
  <si>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</si>
  <si>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</si>
  <si>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</si>
  <si>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</si>
  <si>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</si>
  <si>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</si>
  <si>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</si>
  <si>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</si>
  <si>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</si>
  <si>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</si>
  <si>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</si>
  <si>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</si>
  <si>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</si>
  <si>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</si>
  <si>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</si>
  <si>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</si>
  <si>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</si>
  <si>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</si>
  <si>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</si>
  <si>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</si>
  <si>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</si>
  <si>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</si>
  <si>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</si>
  <si>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</si>
  <si>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</si>
  <si>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</si>
  <si>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</si>
  <si>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</si>
  <si>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</si>
  <si>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</si>
  <si>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</si>
  <si>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</si>
  <si>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</si>
  <si>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</si>
  <si>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</si>
  <si>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</si>
  <si>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</si>
  <si>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</si>
  <si>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</si>
  <si>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</si>
  <si>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</si>
  <si>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</si>
  <si>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</si>
  <si>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</si>
  <si>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</si>
  <si>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</si>
  <si>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</si>
  <si>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</si>
  <si>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</si>
  <si>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</si>
  <si>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</si>
  <si>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</si>
  <si>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</si>
  <si>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</si>
  <si>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</si>
  <si>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</si>
  <si>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</si>
  <si>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</si>
  <si>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</si>
  <si>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</si>
  <si>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</si>
  <si>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</si>
  <si>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</si>
  <si>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</si>
  <si>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</si>
  <si>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</si>
  <si>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</si>
  <si>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</si>
  <si>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</si>
  <si>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</si>
  <si>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</si>
  <si>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</si>
  <si>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</si>
  <si>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</si>
  <si>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</si>
  <si>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</si>
  <si>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</si>
  <si>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</si>
  <si>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</si>
  <si>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</si>
  <si>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</si>
  <si>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</si>
  <si>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</si>
  <si>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</si>
  <si>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</si>
  <si>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</si>
  <si>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</si>
  <si>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</si>
  <si>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</si>
  <si>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</si>
  <si>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</si>
  <si>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</si>
  <si>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</si>
  <si>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</si>
  <si>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</si>
  <si>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</si>
  <si>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</si>
  <si>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</si>
  <si>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</si>
  <si>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</si>
  <si>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</si>
  <si>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</si>
  <si>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</si>
  <si>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</si>
  <si>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</si>
  <si>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</si>
  <si>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</si>
  <si>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</si>
  <si>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</si>
  <si>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</si>
  <si>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</si>
  <si>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</si>
  <si>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</si>
  <si>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</si>
  <si>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</si>
  <si>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</si>
  <si>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</si>
  <si>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</si>
  <si>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</si>
  <si>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</si>
  <si>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</si>
  <si>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</si>
  <si>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</si>
  <si>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</si>
  <si>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</si>
  <si>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</si>
  <si>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</si>
  <si>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</si>
  <si>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</si>
  <si>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</si>
  <si>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</si>
  <si>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</si>
  <si>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</si>
  <si>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</si>
  <si>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</si>
  <si>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</si>
  <si>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</si>
  <si>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</si>
  <si>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</si>
  <si>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</si>
  <si>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</si>
  <si>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</si>
  <si>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</si>
  <si>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</si>
  <si>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</si>
  <si>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</si>
  <si>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</si>
  <si>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</si>
  <si>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</si>
  <si>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</si>
  <si>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</si>
  <si>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</si>
  <si>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</si>
  <si>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</si>
  <si>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</si>
  <si>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</si>
  <si>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</si>
  <si>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</si>
  <si>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</si>
  <si>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</si>
  <si>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</si>
  <si>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</si>
  <si>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</si>
  <si>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</si>
  <si>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</si>
  <si>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</si>
  <si>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</si>
  <si>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</si>
  <si>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</si>
  <si>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</si>
  <si>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</si>
  <si>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</si>
  <si>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</si>
  <si>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</si>
  <si>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</si>
  <si>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</si>
  <si>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</si>
  <si>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</si>
  <si>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</si>
  <si>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</si>
  <si>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</si>
  <si>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</si>
  <si>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</si>
  <si>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</si>
  <si>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</si>
  <si>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</si>
  <si>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</si>
  <si>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</si>
  <si>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</si>
  <si>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</si>
  <si>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</si>
  <si>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</si>
  <si>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</si>
  <si>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</si>
  <si>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</si>
  <si>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</si>
  <si>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</si>
  <si>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</si>
  <si>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</si>
  <si>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</si>
  <si>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</si>
  <si>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</si>
  <si>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</si>
  <si>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</si>
  <si>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</si>
  <si>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</si>
  <si>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</si>
  <si>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</si>
  <si>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</si>
  <si>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</si>
  <si>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</si>
  <si>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</si>
  <si>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</si>
  <si>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</si>
  <si>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</si>
  <si>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</si>
  <si>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</si>
  <si>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</si>
  <si>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</si>
  <si>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</si>
  <si>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</si>
  <si>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</si>
  <si>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</si>
  <si>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</si>
  <si>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</si>
  <si>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</si>
  <si>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</si>
  <si>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</si>
  <si>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</si>
  <si>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</si>
  <si>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</si>
  <si>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</si>
  <si>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</si>
  <si>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</si>
  <si>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</si>
  <si>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</si>
  <si>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</si>
  <si>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</si>
  <si>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</si>
  <si>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</si>
  <si>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</si>
  <si>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</si>
  <si>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</si>
  <si>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</si>
  <si>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</si>
  <si>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</si>
  <si>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</si>
  <si>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</si>
  <si>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</si>
  <si>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</si>
  <si>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</si>
  <si>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</si>
  <si>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</si>
  <si>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</si>
  <si>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</si>
  <si>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</si>
  <si>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</si>
  <si>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</si>
  <si>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</si>
  <si>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</si>
  <si>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</si>
  <si>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</si>
  <si>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</si>
  <si>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</si>
  <si>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</si>
  <si>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</si>
  <si>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</si>
  <si>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</si>
  <si>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</si>
  <si>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</si>
  <si>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</si>
  <si>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</si>
  <si>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</si>
  <si>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</si>
  <si>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</si>
  <si>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</si>
  <si>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</si>
  <si>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</si>
  <si>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</si>
  <si>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</si>
  <si>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</si>
  <si>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</si>
  <si>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</si>
  <si>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</si>
  <si>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</si>
  <si>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</si>
  <si>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</si>
  <si>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</si>
  <si>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</si>
  <si>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</si>
  <si>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</si>
  <si>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</si>
  <si>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</si>
  <si>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</si>
  <si>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</si>
  <si>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</si>
  <si>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</si>
  <si>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</si>
  <si>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</si>
  <si>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</si>
  <si>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</si>
  <si>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</si>
  <si>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</si>
  <si>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</si>
  <si>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</si>
  <si>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</si>
  <si>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</si>
  <si>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</si>
  <si>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</si>
  <si>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</si>
  <si>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</si>
  <si>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</si>
  <si>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</si>
  <si>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</si>
  <si>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</si>
  <si>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</si>
  <si>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</si>
  <si>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</si>
  <si>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</si>
  <si>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</si>
  <si>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</si>
  <si>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</si>
  <si>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</si>
  <si>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</si>
  <si>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</si>
  <si>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</si>
  <si>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</si>
  <si>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</si>
  <si>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</si>
  <si>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</si>
  <si>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</si>
  <si>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</si>
  <si>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</si>
  <si>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</si>
  <si>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</si>
  <si>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</si>
  <si>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</si>
  <si>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</si>
  <si>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</si>
  <si>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</si>
  <si>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</si>
  <si>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</si>
  <si>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</si>
  <si>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</si>
  <si>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</si>
  <si>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</si>
  <si>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</si>
  <si>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</si>
  <si>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</si>
  <si>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</si>
  <si>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</si>
  <si>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</si>
  <si>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</si>
  <si>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</si>
  <si>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</si>
  <si>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</si>
  <si>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</si>
  <si>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</si>
  <si>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</si>
  <si>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</si>
  <si>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</si>
  <si>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</si>
  <si>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</si>
  <si>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</si>
  <si>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</si>
  <si>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</si>
  <si>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</si>
  <si>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</si>
  <si>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</si>
  <si>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</si>
  <si>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</si>
  <si>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</si>
  <si>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</si>
  <si>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</si>
  <si>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</si>
  <si>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</si>
  <si>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</si>
  <si>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</si>
  <si>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</si>
  <si>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</si>
  <si>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</si>
  <si>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</si>
  <si>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</si>
  <si>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</si>
  <si>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</si>
  <si>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</si>
  <si>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</si>
  <si>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</si>
  <si>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</si>
  <si>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</si>
  <si>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</si>
  <si>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</si>
  <si>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</si>
  <si>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05115200</t>
  </si>
  <si>
    <t>LE GERS</t>
  </si>
  <si>
    <t>LE GERS A AUTERIVE</t>
  </si>
  <si>
    <t>IBMR201-04324</t>
  </si>
  <si>
    <t>Agence de l'Eau Adour Garonne</t>
  </si>
  <si>
    <t>41749411900056</t>
  </si>
  <si>
    <t>AQUABIO</t>
  </si>
  <si>
    <t>GAUCHE</t>
  </si>
  <si>
    <t>Benjamin POUJARDIEU (Hydrobiologiste) - Guillaume ESCOLAR (Technicien Hydrobiologiste) - Guillaume ESCOLAR (Technicien Hydrobiologiste) - Anthony ANTOINE (Hydrobiologiste)</t>
  </si>
  <si>
    <t>Points contacts</t>
  </si>
  <si>
    <t>BASSES EAUX</t>
  </si>
  <si>
    <t>ensoleille</t>
  </si>
  <si>
    <t>NULLE OU FAIBLE</t>
  </si>
  <si>
    <t>NON</t>
  </si>
  <si>
    <t>Visibilité du fond : Fond non visible en raison de la turbidité naturelle du cours d'eau. Un relevé par points contact a été mis en oeuvre.</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</si>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</sst>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507405</v>
      </c>
      <c r="G10" s="97"/>
      <c r="H10" s="98"/>
    </row>
    <row r="11" spans="1:8" ht="15">
      <c r="A11" s="10" t="s">
        <v>2281</v>
      </c>
      <c r="B11" s="47">
        <v>44019</v>
      </c>
      <c r="D11" s="10" t="s">
        <v>2284</v>
      </c>
      <c r="E11" s="52">
        <v>6278766</v>
      </c>
      <c r="G11" s="97"/>
      <c r="H11" s="98"/>
    </row>
    <row r="12" spans="1:8" ht="15">
      <c r="A12" s="10" t="s">
        <v>2287</v>
      </c>
      <c r="B12" s="52" t="s">
        <v>5291</v>
      </c>
      <c r="D12" s="10" t="s">
        <v>2285</v>
      </c>
      <c r="E12" s="52">
        <v>507407</v>
      </c>
      <c r="G12" s="99"/>
      <c r="H12" s="100"/>
    </row>
    <row r="13" spans="1:5" ht="17.25" customHeight="1" thickBot="1">
      <c r="A13" s="2"/>
      <c r="B13" s="55"/>
      <c r="D13" s="10" t="s">
        <v>2286</v>
      </c>
      <c r="E13" s="52">
        <v>6278848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507405</v>
      </c>
    </row>
    <row r="18" spans="1:3" ht="15">
      <c r="A18" s="111"/>
      <c r="B18" s="49" t="s">
        <v>2271</v>
      </c>
      <c r="C18" s="61">
        <f>E11</f>
        <v>6278766</v>
      </c>
    </row>
    <row r="19" spans="1:2" ht="15">
      <c r="A19" s="3" t="s">
        <v>2063</v>
      </c>
      <c r="B19" s="29">
        <v>148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93</v>
      </c>
      <c r="D35" s="28" t="s">
        <v>2288</v>
      </c>
      <c r="E35" s="32">
        <v>7</v>
      </c>
    </row>
    <row r="36" spans="1:5" s="7" customFormat="1" ht="15" customHeight="1">
      <c r="A36" s="5" t="s">
        <v>2113</v>
      </c>
      <c r="B36" s="30">
        <v>101</v>
      </c>
      <c r="C36" s="6"/>
      <c r="D36" s="8" t="s">
        <v>2112</v>
      </c>
      <c r="E36" s="30">
        <v>100</v>
      </c>
    </row>
    <row r="37" spans="1:5" s="7" customFormat="1" ht="15" customHeight="1">
      <c r="A37" s="5" t="s">
        <v>2111</v>
      </c>
      <c r="B37" s="30">
        <v>13</v>
      </c>
      <c r="C37" s="6"/>
      <c r="D37" s="8" t="s">
        <v>2110</v>
      </c>
      <c r="E37" s="30">
        <v>1</v>
      </c>
    </row>
    <row r="38" spans="1:5" s="7" customFormat="1" ht="15" customHeight="1">
      <c r="A38" s="5" t="s">
        <v>2115</v>
      </c>
      <c r="B38" s="30">
        <v>0.2</v>
      </c>
      <c r="C38" s="6"/>
      <c r="D38" s="8" t="s">
        <v>2115</v>
      </c>
      <c r="E38" s="30">
        <v>0.01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4</v>
      </c>
      <c r="C58" s="6"/>
      <c r="D58" s="10" t="s">
        <v>2094</v>
      </c>
      <c r="E58" s="9">
        <v>5</v>
      </c>
    </row>
    <row r="59" spans="1:5" s="15" customFormat="1" ht="15">
      <c r="A59" s="3" t="s">
        <v>2093</v>
      </c>
      <c r="B59" s="9">
        <v>4</v>
      </c>
      <c r="C59" s="6"/>
      <c r="D59" s="10" t="s">
        <v>2093</v>
      </c>
      <c r="E59" s="9">
        <v>3</v>
      </c>
    </row>
    <row r="60" spans="1:5" s="15" customFormat="1" ht="15">
      <c r="A60" s="3" t="s">
        <v>2092</v>
      </c>
      <c r="B60" s="9">
        <v>2</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5</v>
      </c>
      <c r="C66" s="6"/>
      <c r="D66" s="10" t="s">
        <v>2088</v>
      </c>
      <c r="E66" s="9">
        <v>5</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2</v>
      </c>
      <c r="C82" s="6"/>
      <c r="D82" s="10" t="s">
        <v>2076</v>
      </c>
      <c r="E82" s="9">
        <v>2</v>
      </c>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v>2</v>
      </c>
      <c r="C85" s="6"/>
      <c r="D85" s="10" t="s">
        <v>2073</v>
      </c>
      <c r="E85" s="9">
        <v>2</v>
      </c>
    </row>
    <row r="86" spans="1:5" s="15" customFormat="1" ht="15">
      <c r="A86" s="3" t="s">
        <v>2072</v>
      </c>
      <c r="B86" s="9">
        <v>0</v>
      </c>
      <c r="C86" s="6"/>
      <c r="D86" s="10" t="s">
        <v>2072</v>
      </c>
      <c r="E86" s="9">
        <v>2</v>
      </c>
    </row>
    <row r="87" spans="1:5" s="15" customFormat="1" ht="15">
      <c r="A87" s="3" t="s">
        <v>2071</v>
      </c>
      <c r="B87" s="9">
        <v>2</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1883</v>
      </c>
      <c r="B97" s="20" t="str">
        <f>IF(A97="NEWCOD",IF(ISBLANK(G97),"renseigner le champ 'Nouveau taxon'",G97),VLOOKUP(A97,'Ref Taxo'!A:B,2,FALSE))</f>
        <v>Spirogyra</v>
      </c>
      <c r="C97" s="21">
        <f>IF(A97="NEWCOD",IF(ISBLANK(H97),"NoCod",H97),VLOOKUP(A97,'Ref Taxo'!A:D,4,FALSE))</f>
        <v>1147</v>
      </c>
      <c r="D97" s="34">
        <v>0</v>
      </c>
      <c r="E97" s="35">
        <v>0.009999999776482582</v>
      </c>
      <c r="F97" s="35" t="s">
        <v>2294</v>
      </c>
      <c r="G97" s="77"/>
      <c r="H97" s="78"/>
    </row>
    <row r="98" spans="1:8" ht="15">
      <c r="A98" s="33" t="s">
        <v>733</v>
      </c>
      <c r="B98" s="20" t="str">
        <f>IF(A98="NEWCOD",IF(ISBLANK(G98),"renseigner le champ 'Nouveau taxon'",G98),VLOOKUP(A98,'Ref Taxo'!A:B,2,FALSE))</f>
        <v>Fissidens crassipes</v>
      </c>
      <c r="C98" s="21">
        <f>IF(A98="NEWCOD",IF(ISBLANK(H98),"NoCod",H98),VLOOKUP(A98,'Ref Taxo'!A:D,4,FALSE))</f>
        <v>1294</v>
      </c>
      <c r="D98" s="34">
        <v>0</v>
      </c>
      <c r="E98" s="35">
        <v>0.009999999776482582</v>
      </c>
      <c r="F98" s="35" t="s">
        <v>2294</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v>
      </c>
      <c r="E99" s="35">
        <v>0.009999999776482582</v>
      </c>
      <c r="F99" s="35" t="s">
        <v>2294</v>
      </c>
      <c r="G99" s="79"/>
      <c r="H99" s="80"/>
    </row>
    <row r="100" spans="1:8" ht="15">
      <c r="A100" s="33" t="s">
        <v>453</v>
      </c>
      <c r="B100" s="20" t="str">
        <f>IF(A100="NEWCOD",IF(ISBLANK(G100),"renseigner le champ 'Nouveau taxon'",G100),VLOOKUP(A100,'Ref Taxo'!A:B,2,FALSE))</f>
        <v>Cladophora</v>
      </c>
      <c r="C100" s="21">
        <f>IF(A100="NEWCOD",IF(ISBLANK(H100),"NoCod",H100),VLOOKUP(A100,'Ref Taxo'!A:D,4,FALSE))</f>
        <v>1124</v>
      </c>
      <c r="D100" s="34">
        <v>0.10000000149011612</v>
      </c>
      <c r="E100" s="35">
        <v>0.009999999776482582</v>
      </c>
      <c r="F100" s="35" t="s">
        <v>2294</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0.009999999776482582</v>
      </c>
      <c r="E101" s="35">
        <v>0.009999999776482582</v>
      </c>
      <c r="F101" s="35" t="s">
        <v>2294</v>
      </c>
      <c r="G101" s="79"/>
      <c r="H101" s="80"/>
    </row>
    <row r="102" spans="1:8" ht="15">
      <c r="A102" s="33" t="s">
        <v>1902</v>
      </c>
      <c r="B102" s="20" t="str">
        <f>IF(A102="NEWCOD",IF(ISBLANK(G102),"renseigner le champ 'Nouveau taxon'",G102),VLOOKUP(A102,'Ref Taxo'!A:B,2,FALSE))</f>
        <v>Stigeoclonium</v>
      </c>
      <c r="C102" s="21">
        <f>IF(A102="NEWCOD",IF(ISBLANK(H102),"NoCod",H102),VLOOKUP(A102,'Ref Taxo'!A:D,4,FALSE))</f>
        <v>1119</v>
      </c>
      <c r="D102" s="34">
        <v>0.10000000149011612</v>
      </c>
      <c r="E102" s="35">
        <v>0.009999999776482582</v>
      </c>
      <c r="F102" s="35" t="s">
        <v>2294</v>
      </c>
      <c r="G102" s="79"/>
      <c r="H102" s="80"/>
    </row>
    <row r="103" spans="1:8" ht="15">
      <c r="A103" s="33" t="s">
        <v>528</v>
      </c>
      <c r="B103" s="20" t="str">
        <f>IF(A103="NEWCOD",IF(ISBLANK(G103),"renseigner le champ 'Nouveau taxon'",G103),VLOOKUP(A103,'Ref Taxo'!A:B,2,FALSE))</f>
        <v>Diatoma</v>
      </c>
      <c r="C103" s="21">
        <f>IF(A103="NEWCOD",IF(ISBLANK(H103),"NoCod",H103),VLOOKUP(A103,'Ref Taxo'!A:D,4,FALSE))</f>
        <v>6627</v>
      </c>
      <c r="D103" s="34">
        <v>0.009999999776482582</v>
      </c>
      <c r="E103" s="35">
        <v>0.009999999776482582</v>
      </c>
      <c r="F103" s="35" t="s">
        <v>2294</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v>
      </c>
      <c r="E104" s="35">
        <v>0.009999999776482582</v>
      </c>
      <c r="F104" s="35" t="s">
        <v>2294</v>
      </c>
      <c r="G104" s="79"/>
      <c r="H104" s="80"/>
    </row>
    <row r="105" spans="1:8" ht="15">
      <c r="A105" s="33" t="s">
        <v>1835</v>
      </c>
      <c r="B105" s="20" t="str">
        <f>IF(A105="NEWCOD",IF(ISBLANK(G105),"renseigner le champ 'Nouveau taxon'",G105),VLOOKUP(A105,'Ref Taxo'!A:B,2,FALSE))</f>
        <v>Solanum dulcamara</v>
      </c>
      <c r="C105" s="21">
        <f>IF(A105="NEWCOD",IF(ISBLANK(H105),"NoCod",H105),VLOOKUP(A105,'Ref Taxo'!A:D,4,FALSE))</f>
        <v>1964</v>
      </c>
      <c r="D105" s="34">
        <v>0</v>
      </c>
      <c r="E105" s="35">
        <v>0.009999999776482582</v>
      </c>
      <c r="F105" s="35" t="s">
        <v>2294</v>
      </c>
      <c r="G105" s="79"/>
      <c r="H105" s="80"/>
    </row>
    <row r="106" spans="1:8" ht="15">
      <c r="A106" s="33" t="s">
        <v>466</v>
      </c>
      <c r="B106" s="20" t="str">
        <f>IF(A106="NEWCOD",IF(ISBLANK(G106),"renseigner le champ 'Nouveau taxon'",G106),VLOOKUP(A106,'Ref Taxo'!A:B,2,FALSE))</f>
        <v>Conocephalum conicum</v>
      </c>
      <c r="C106" s="21">
        <f>IF(A106="NEWCOD",IF(ISBLANK(H106),"NoCod",H106),VLOOKUP(A106,'Ref Taxo'!A:D,4,FALSE))</f>
        <v>1176</v>
      </c>
      <c r="D106" s="34">
        <v>0</v>
      </c>
      <c r="E106" s="35">
        <v>0.009999999776482582</v>
      </c>
      <c r="F106" s="35" t="s">
        <v>2294</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2021-01-20T14:29:49Z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