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6100" sheetId="2" r:id="rId2"/>
    <sheet name="Mises à jour" sheetId="3" r:id="rId3"/>
  </sheets>
  <definedNames/>
  <calcPr calcId="145621"/>
</workbook>
</file>

<file path=xl/sharedStrings.xml><?xml version="1.0" encoding="utf-8"?>
<sst xmlns="http://schemas.openxmlformats.org/spreadsheetml/2006/main" count="6489" uniqueCount="5303">
  <si>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</si>
  <si>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</si>
  <si>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</si>
  <si>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</si>
  <si>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</si>
  <si>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</si>
  <si>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</si>
  <si>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</si>
  <si>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</si>
  <si>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</si>
  <si>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</si>
  <si>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</si>
  <si>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</si>
  <si>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</si>
  <si>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</si>
  <si>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</si>
  <si>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</si>
  <si>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</si>
  <si>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</si>
  <si>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</si>
  <si>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</si>
  <si>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</si>
  <si>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</si>
  <si>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</si>
  <si>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</si>
  <si>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</si>
  <si>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</si>
  <si>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</si>
  <si>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</si>
  <si>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</si>
  <si>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</si>
  <si>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</si>
  <si>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</si>
  <si>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</si>
  <si>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</si>
  <si>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</si>
  <si>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</si>
  <si>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</si>
  <si>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</si>
  <si>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</si>
  <si>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</si>
  <si>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</si>
  <si>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</si>
  <si>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</si>
  <si>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</si>
  <si>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</si>
  <si>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</si>
  <si>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</si>
  <si>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</si>
  <si>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</si>
  <si>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</si>
  <si>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</si>
  <si>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</si>
  <si>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</si>
  <si>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</si>
  <si>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</si>
  <si>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</si>
  <si>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</si>
  <si>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</si>
  <si>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</si>
  <si>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</si>
  <si>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</si>
  <si>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</si>
  <si>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</si>
  <si>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</si>
  <si>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</si>
  <si>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</si>
  <si>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</si>
  <si>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</si>
  <si>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</si>
  <si>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</si>
  <si>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</si>
  <si>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</si>
  <si>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</si>
  <si>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</si>
  <si>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</si>
  <si>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</si>
  <si>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</si>
  <si>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</si>
  <si>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</si>
  <si>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</si>
  <si>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</si>
  <si>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</si>
  <si>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</si>
  <si>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</si>
  <si>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</si>
  <si>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</si>
  <si>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</si>
  <si>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</si>
  <si>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</si>
  <si>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</si>
  <si>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</si>
  <si>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</si>
  <si>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</si>
  <si>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</si>
  <si>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</si>
  <si>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</si>
  <si>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</si>
  <si>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</si>
  <si>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</si>
  <si>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</si>
  <si>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</si>
  <si>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</si>
  <si>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</si>
  <si>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</si>
  <si>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</si>
  <si>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</si>
  <si>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</si>
  <si>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</si>
  <si>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</si>
  <si>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</si>
  <si>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</si>
  <si>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</si>
  <si>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</si>
  <si>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</si>
  <si>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</si>
  <si>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</si>
  <si>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</si>
  <si>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</si>
  <si>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</si>
  <si>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</si>
  <si>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</si>
  <si>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</si>
  <si>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</si>
  <si>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</si>
  <si>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</si>
  <si>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</si>
  <si>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</si>
  <si>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</si>
  <si>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</si>
  <si>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</si>
  <si>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</si>
  <si>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</si>
  <si>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</si>
  <si>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</si>
  <si>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</si>
  <si>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</si>
  <si>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</si>
  <si>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</si>
  <si>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</si>
  <si>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</si>
  <si>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</si>
  <si>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</si>
  <si>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</si>
  <si>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</si>
  <si>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</si>
  <si>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</si>
  <si>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</si>
  <si>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</si>
  <si>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</si>
  <si>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</si>
  <si>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</si>
  <si>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</si>
  <si>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</si>
  <si>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</si>
  <si>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</si>
  <si>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</si>
  <si>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</si>
  <si>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</si>
  <si>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</si>
  <si>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</si>
  <si>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</si>
  <si>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</si>
  <si>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</si>
  <si>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</si>
  <si>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</si>
  <si>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</si>
  <si>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</si>
  <si>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</si>
  <si>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</si>
  <si>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</si>
  <si>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</si>
  <si>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</si>
  <si>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</si>
  <si>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</si>
  <si>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</si>
  <si>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</si>
  <si>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</si>
  <si>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</si>
  <si>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</si>
  <si>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</si>
  <si>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</si>
  <si>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</si>
  <si>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</si>
  <si>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</si>
  <si>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</si>
  <si>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</si>
  <si>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</si>
  <si>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</si>
  <si>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</si>
  <si>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</si>
  <si>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</si>
  <si>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</si>
  <si>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</si>
  <si>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</si>
  <si>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</si>
  <si>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</si>
  <si>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</si>
  <si>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</si>
  <si>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</si>
  <si>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</si>
  <si>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</si>
  <si>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</si>
  <si>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</si>
  <si>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</si>
  <si>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</si>
  <si>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</si>
  <si>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</si>
  <si>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</si>
  <si>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</si>
  <si>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</si>
  <si>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</si>
  <si>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</si>
  <si>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</si>
  <si>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</si>
  <si>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</si>
  <si>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</si>
  <si>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</si>
  <si>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</si>
  <si>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</si>
  <si>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</si>
  <si>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</si>
  <si>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</si>
  <si>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</si>
  <si>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</si>
  <si>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</si>
  <si>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</si>
  <si>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</si>
  <si>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</si>
  <si>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</si>
  <si>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</si>
  <si>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</si>
  <si>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</si>
  <si>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</si>
  <si>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</si>
  <si>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</si>
  <si>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</si>
  <si>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</si>
  <si>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</si>
  <si>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</si>
  <si>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</si>
  <si>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</si>
  <si>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</si>
  <si>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</si>
  <si>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</si>
  <si>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</si>
  <si>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</si>
  <si>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</si>
  <si>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</si>
  <si>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</si>
  <si>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</si>
  <si>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</si>
  <si>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</si>
  <si>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</si>
  <si>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</si>
  <si>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</si>
  <si>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</si>
  <si>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</si>
  <si>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</si>
  <si>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</si>
  <si>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</si>
  <si>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</si>
  <si>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</si>
  <si>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</si>
  <si>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</si>
  <si>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</si>
  <si>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</si>
  <si>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</si>
  <si>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</si>
  <si>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</si>
  <si>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</si>
  <si>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</si>
  <si>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</si>
  <si>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</si>
  <si>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</si>
  <si>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</si>
  <si>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</si>
  <si>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</si>
  <si>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</si>
  <si>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</si>
  <si>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</si>
  <si>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</si>
  <si>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</si>
  <si>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</si>
  <si>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</si>
  <si>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</si>
  <si>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</si>
  <si>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</si>
  <si>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</si>
  <si>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</si>
  <si>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</si>
  <si>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</si>
  <si>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</si>
  <si>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</si>
  <si>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</si>
  <si>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</si>
  <si>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</si>
  <si>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</si>
  <si>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</si>
  <si>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</si>
  <si>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</si>
  <si>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</si>
  <si>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</si>
  <si>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</si>
  <si>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</si>
  <si>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</si>
  <si>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</si>
  <si>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</si>
  <si>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</si>
  <si>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</si>
  <si>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</si>
  <si>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</si>
  <si>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</si>
  <si>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</si>
  <si>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</si>
  <si>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</si>
  <si>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</si>
  <si>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</si>
  <si>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</si>
  <si>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</si>
  <si>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</si>
  <si>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</si>
  <si>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</si>
  <si>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</si>
  <si>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</si>
  <si>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</si>
  <si>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</si>
  <si>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</si>
  <si>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</si>
  <si>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</si>
  <si>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</si>
  <si>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</si>
  <si>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</si>
  <si>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</si>
  <si>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</si>
  <si>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</si>
  <si>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</si>
  <si>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</si>
  <si>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</si>
  <si>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</si>
  <si>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</si>
  <si>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</si>
  <si>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</si>
  <si>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</si>
  <si>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</si>
  <si>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</si>
  <si>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</si>
  <si>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</si>
  <si>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</si>
  <si>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</si>
  <si>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</si>
  <si>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</si>
  <si>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</si>
  <si>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</si>
  <si>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</si>
  <si>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</si>
  <si>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</si>
  <si>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</si>
  <si>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</si>
  <si>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</si>
  <si>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</si>
  <si>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</si>
  <si>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</si>
  <si>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</si>
  <si>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</si>
  <si>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</si>
  <si>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</si>
  <si>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</si>
  <si>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</si>
  <si>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</si>
  <si>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</si>
  <si>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</si>
  <si>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</si>
  <si>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</si>
  <si>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</si>
  <si>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</si>
  <si>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</si>
  <si>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</si>
  <si>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</si>
  <si>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</si>
  <si>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</si>
  <si>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</si>
  <si>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</si>
  <si>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</si>
  <si>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</si>
  <si>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</si>
  <si>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</si>
  <si>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</si>
  <si>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</si>
  <si>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</si>
  <si>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</si>
  <si>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</si>
  <si>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</si>
  <si>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</si>
  <si>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</si>
  <si>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</si>
  <si>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</si>
  <si>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</si>
  <si>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</si>
  <si>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</si>
  <si>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</si>
  <si>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</si>
  <si>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</si>
  <si>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</si>
  <si>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</si>
  <si>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</si>
  <si>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</si>
  <si>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</si>
  <si>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</si>
  <si>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</si>
  <si>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</si>
  <si>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</si>
  <si>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</si>
  <si>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</si>
  <si>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</si>
  <si>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</si>
  <si>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</si>
  <si>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</si>
  <si>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</si>
  <si>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</si>
  <si>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</si>
  <si>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</si>
  <si>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</si>
  <si>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</si>
  <si>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</si>
  <si>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</si>
  <si>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</si>
  <si>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</si>
  <si>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</si>
  <si>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</si>
  <si>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</si>
  <si>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</si>
  <si>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</si>
  <si>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</si>
  <si>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</si>
  <si>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</si>
  <si>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</si>
  <si>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</si>
  <si>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</si>
  <si>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</si>
  <si>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</si>
  <si>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</si>
  <si>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</si>
  <si>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</si>
  <si>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</si>
  <si>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</si>
  <si>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</si>
  <si>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</si>
  <si>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</si>
  <si>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</si>
  <si>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</si>
  <si>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</si>
  <si>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</si>
  <si>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</si>
  <si>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</si>
  <si>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</si>
  <si>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</si>
  <si>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</si>
  <si>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</si>
  <si>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</si>
  <si>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</si>
  <si>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</si>
  <si>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</si>
  <si>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</si>
  <si>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</si>
  <si>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</si>
  <si>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</si>
  <si>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</si>
  <si>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</si>
  <si>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</si>
  <si>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</si>
  <si>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</si>
  <si>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</si>
  <si>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</si>
  <si>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</si>
  <si>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</si>
  <si>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</si>
  <si>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</si>
  <si>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</si>
  <si>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</si>
  <si>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</si>
  <si>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</si>
  <si>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</si>
  <si>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</si>
  <si>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</si>
  <si>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</si>
  <si>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</si>
  <si>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</si>
  <si>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</si>
  <si>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</si>
  <si>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</si>
  <si>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</si>
  <si>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</si>
  <si>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</si>
  <si>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</si>
  <si>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</si>
  <si>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</si>
  <si>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</si>
  <si>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</si>
  <si>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</si>
  <si>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</si>
  <si>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</si>
  <si>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</si>
  <si>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</si>
  <si>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</si>
  <si>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</si>
  <si>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</si>
  <si>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</si>
  <si>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</si>
  <si>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</si>
  <si>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</si>
  <si>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</si>
  <si>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</si>
  <si>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</si>
  <si>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</si>
  <si>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</si>
  <si>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</si>
  <si>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</si>
  <si>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</si>
  <si>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</si>
  <si>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</si>
  <si>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</si>
  <si>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</si>
  <si>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</si>
  <si>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</si>
  <si>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</si>
  <si>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</si>
  <si>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</si>
  <si>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</si>
  <si>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</si>
  <si>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</si>
  <si>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</si>
  <si>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</si>
  <si>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</si>
  <si>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</si>
  <si>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</si>
  <si>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</si>
  <si>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</si>
  <si>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</si>
  <si>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</si>
  <si>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</si>
  <si>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</si>
  <si>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</si>
  <si>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</si>
  <si>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</si>
  <si>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</si>
  <si>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</si>
  <si>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</si>
  <si>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</si>
  <si>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</si>
  <si>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</si>
  <si>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</si>
  <si>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</si>
  <si>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</si>
  <si>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</si>
  <si>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</si>
  <si>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</si>
  <si>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</si>
  <si>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</si>
  <si>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</si>
  <si>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</si>
  <si>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</si>
  <si>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</si>
  <si>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</si>
  <si>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</si>
  <si>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</si>
  <si>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</si>
  <si>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</si>
  <si>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</si>
  <si>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</si>
  <si>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</si>
  <si>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</si>
  <si>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</si>
  <si>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</si>
  <si>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</si>
  <si>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</si>
  <si>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</si>
  <si>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</si>
  <si>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</si>
  <si>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</si>
  <si>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</si>
  <si>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</si>
  <si>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</si>
  <si>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</si>
  <si>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</si>
  <si>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</si>
  <si>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</si>
  <si>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</si>
  <si>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</si>
  <si>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</si>
  <si>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</si>
  <si>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</si>
  <si>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</si>
  <si>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</si>
  <si>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</si>
  <si>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</si>
  <si>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</si>
  <si>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</si>
  <si>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</si>
  <si>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</si>
  <si>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</si>
  <si>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</si>
  <si>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</si>
  <si>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</si>
  <si>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</si>
  <si>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</si>
  <si>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</si>
  <si>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</si>
  <si>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</si>
  <si>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</si>
  <si>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</si>
  <si>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</si>
  <si>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</si>
  <si>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</si>
  <si>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</si>
  <si>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</si>
  <si>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</si>
  <si>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</si>
  <si>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</si>
  <si>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</si>
  <si>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</si>
  <si>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</si>
  <si>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</si>
  <si>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</si>
  <si>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</si>
  <si>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</si>
  <si>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</si>
  <si>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</si>
  <si>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</si>
  <si>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</si>
  <si>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</si>
  <si>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</si>
  <si>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</si>
  <si>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</si>
  <si>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</si>
  <si>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</si>
  <si>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</si>
  <si>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</si>
  <si>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</si>
  <si>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</si>
  <si>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</si>
  <si>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</si>
  <si>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</si>
  <si>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</si>
  <si>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</si>
  <si>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</si>
  <si>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</si>
  <si>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</si>
  <si>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</si>
  <si>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</si>
  <si>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</si>
  <si>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</si>
  <si>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</si>
  <si>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</si>
  <si>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</si>
  <si>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</si>
  <si>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</si>
  <si>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</si>
  <si>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</si>
  <si>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</si>
  <si>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</si>
  <si>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</si>
  <si>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</si>
  <si>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</si>
  <si>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</si>
  <si>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</si>
  <si>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</si>
  <si>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</si>
  <si>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</si>
  <si>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</si>
  <si>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</si>
  <si>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</si>
  <si>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</si>
  <si>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</si>
  <si>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</si>
  <si>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</si>
  <si>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</si>
  <si>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</si>
  <si>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</si>
  <si>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</si>
  <si>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</si>
  <si>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</si>
  <si>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</si>
  <si>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</si>
  <si>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</si>
  <si>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</si>
  <si>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</si>
  <si>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</si>
  <si>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</si>
  <si>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</si>
  <si>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</si>
  <si>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</si>
  <si>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</si>
  <si>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</si>
  <si>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</si>
  <si>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</si>
  <si>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</si>
  <si>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</si>
  <si>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</si>
  <si>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</si>
  <si>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</si>
  <si>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</si>
  <si>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</si>
  <si>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</si>
  <si>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</si>
  <si>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</si>
  <si>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</si>
  <si>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</si>
  <si>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</si>
  <si>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</si>
  <si>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</si>
  <si>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</si>
  <si>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</si>
  <si>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</si>
  <si>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</si>
  <si>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</si>
  <si>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</si>
  <si>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</si>
  <si>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</si>
  <si>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</si>
  <si>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</si>
  <si>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</si>
  <si>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</si>
  <si>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</si>
  <si>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</si>
  <si>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</si>
  <si>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</si>
  <si>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</si>
  <si>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</si>
  <si>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</si>
  <si>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</si>
  <si>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</si>
  <si>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</si>
  <si>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</si>
  <si>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</si>
  <si>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</si>
  <si>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</si>
  <si>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</si>
  <si>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</si>
  <si>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</si>
  <si>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</si>
  <si>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</si>
  <si>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</si>
  <si>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</si>
  <si>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</si>
  <si>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</si>
  <si>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</si>
  <si>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</si>
  <si>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</si>
  <si>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</si>
  <si>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</si>
  <si>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</si>
  <si>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</si>
  <si>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</si>
  <si>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</si>
  <si>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</si>
  <si>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</si>
  <si>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</si>
  <si>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</si>
  <si>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</si>
  <si>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</si>
  <si>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</si>
  <si>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</si>
  <si>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</si>
  <si>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</si>
  <si>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</si>
  <si>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</si>
  <si>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</si>
  <si>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</si>
  <si>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</si>
  <si>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</si>
  <si>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</si>
  <si>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</si>
  <si>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</si>
  <si>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</si>
  <si>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</si>
  <si>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</si>
  <si>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</si>
  <si>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</si>
  <si>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</si>
  <si>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</si>
  <si>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</si>
  <si>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</si>
  <si>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</si>
  <si>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</si>
  <si>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</si>
  <si>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</si>
  <si>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</si>
  <si>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</si>
  <si>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</si>
  <si>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</si>
  <si>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</si>
  <si>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</si>
  <si>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</si>
  <si>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</si>
  <si>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</si>
  <si>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</si>
  <si>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</si>
  <si>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</si>
  <si>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</si>
  <si>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</si>
  <si>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</si>
  <si>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</si>
  <si>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</si>
  <si>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</si>
  <si>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</si>
  <si>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</si>
  <si>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</si>
  <si>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</si>
  <si>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</si>
  <si>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</si>
  <si>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</si>
  <si>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</si>
  <si>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</si>
  <si>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</si>
  <si>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</si>
  <si>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</si>
  <si>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</si>
  <si>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</si>
  <si>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</si>
  <si>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</si>
  <si>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</si>
  <si>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</si>
  <si>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</si>
  <si>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</si>
  <si>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</si>
  <si>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</si>
  <si>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</si>
  <si>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</si>
  <si>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</si>
  <si>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</si>
  <si>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</si>
  <si>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</si>
  <si>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</si>
  <si>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</si>
  <si>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</si>
  <si>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</si>
  <si>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</si>
  <si>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</si>
  <si>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</si>
  <si>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</si>
  <si>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</si>
  <si>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</si>
  <si>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</si>
  <si>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</si>
  <si>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</si>
  <si>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</si>
  <si>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</si>
  <si>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</si>
  <si>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</si>
  <si>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</si>
  <si>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</si>
  <si>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</si>
  <si>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</si>
  <si>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</si>
  <si>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</si>
  <si>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</si>
  <si>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</si>
  <si>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</si>
  <si>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</si>
  <si>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</si>
  <si>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</si>
  <si>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</si>
  <si>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</si>
  <si>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</si>
  <si>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</si>
  <si>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</si>
  <si>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</si>
  <si>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</si>
  <si>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</si>
  <si>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</si>
  <si>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</si>
  <si>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</si>
  <si>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</si>
  <si>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</si>
  <si>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</si>
  <si>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</si>
  <si>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</si>
  <si>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</si>
  <si>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</si>
  <si>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</si>
  <si>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</si>
  <si>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</si>
  <si>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</si>
  <si>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</si>
  <si>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</si>
  <si>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</si>
  <si>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</si>
  <si>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</si>
  <si>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</si>
  <si>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</si>
  <si>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</si>
  <si>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</si>
  <si>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</si>
  <si>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</si>
  <si>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</si>
  <si>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</si>
  <si>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</si>
  <si>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</si>
  <si>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</si>
  <si>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</si>
  <si>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</si>
  <si>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</si>
  <si>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</si>
  <si>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</si>
  <si>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</si>
  <si>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</si>
  <si>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</si>
  <si>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</si>
  <si>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</si>
  <si>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</si>
  <si>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</si>
  <si>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</si>
  <si>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</si>
  <si>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</si>
  <si>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</si>
  <si>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</si>
  <si>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</si>
  <si>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</si>
  <si>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</si>
  <si>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</si>
  <si>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</si>
  <si>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</si>
  <si>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</si>
  <si>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</si>
  <si>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</si>
  <si>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</si>
  <si>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</si>
  <si>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</si>
  <si>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</si>
  <si>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</si>
  <si>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</si>
  <si>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</si>
  <si>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</si>
  <si>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</si>
  <si>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</si>
  <si>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</si>
  <si>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</si>
  <si>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</si>
  <si>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</si>
  <si>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</si>
  <si>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</si>
  <si>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</si>
  <si>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</si>
  <si>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</si>
  <si>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</si>
  <si>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</si>
  <si>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</si>
  <si>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</si>
  <si>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</si>
  <si>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</si>
  <si>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</si>
  <si>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</si>
  <si>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</si>
  <si>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</si>
  <si>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</si>
  <si>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</si>
  <si>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</si>
  <si>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</si>
  <si>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</si>
  <si>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</si>
  <si>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</si>
  <si>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</si>
  <si>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</si>
  <si>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</si>
  <si>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</si>
  <si>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</si>
  <si>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</si>
  <si>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</si>
  <si>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</si>
  <si>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</si>
  <si>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</si>
  <si>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</si>
  <si>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</si>
  <si>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</si>
  <si>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</si>
  <si>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</si>
  <si>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</si>
  <si>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</si>
  <si>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</si>
  <si>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</si>
  <si>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</si>
  <si>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</si>
  <si>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</si>
  <si>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</si>
  <si>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</si>
  <si>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</si>
  <si>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</si>
  <si>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</si>
  <si>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</si>
  <si>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</si>
  <si>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</si>
  <si>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</si>
  <si>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</si>
  <si>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</si>
  <si>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</si>
  <si>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</si>
  <si>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</si>
  <si>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</si>
  <si>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</si>
  <si>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</si>
  <si>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</si>
  <si>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</si>
  <si>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</si>
  <si>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</si>
  <si>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</si>
  <si>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</si>
  <si>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</si>
  <si>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</si>
  <si>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</si>
  <si>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</si>
  <si>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</si>
  <si>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</si>
  <si>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</si>
  <si>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</si>
  <si>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</si>
  <si>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</si>
  <si>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</si>
  <si>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</si>
  <si>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</si>
  <si>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</si>
  <si>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</si>
  <si>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</si>
  <si>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</si>
  <si>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</si>
  <si>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</si>
  <si>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</si>
  <si>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</si>
  <si>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</si>
  <si>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</si>
  <si>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</si>
  <si>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</si>
  <si>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</si>
  <si>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</si>
  <si>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</si>
  <si>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</si>
  <si>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</si>
  <si>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</si>
  <si>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</si>
  <si>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</si>
  <si>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</si>
  <si>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</si>
  <si>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</si>
  <si>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</si>
  <si>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</si>
  <si>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</si>
  <si>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</si>
  <si>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</si>
  <si>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</si>
  <si>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</si>
  <si>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</si>
  <si>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</si>
  <si>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</si>
  <si>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</si>
  <si>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</si>
  <si>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</si>
  <si>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</si>
  <si>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</si>
  <si>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</si>
  <si>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</si>
  <si>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</si>
  <si>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</si>
  <si>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</si>
  <si>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</si>
  <si>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</si>
  <si>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</si>
  <si>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</si>
  <si>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</si>
  <si>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</si>
  <si>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</si>
  <si>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</si>
  <si>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</si>
  <si>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</si>
  <si>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</si>
  <si>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</si>
  <si>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</si>
  <si>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</si>
  <si>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</si>
  <si>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</si>
  <si>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</si>
  <si>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</si>
  <si>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</si>
  <si>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</si>
  <si>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</si>
  <si>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</si>
  <si>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</si>
  <si>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</si>
  <si>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</si>
  <si>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</si>
  <si>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</si>
  <si>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</si>
  <si>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</si>
  <si>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</si>
  <si>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</si>
  <si>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</si>
  <si>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</si>
  <si>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</si>
  <si>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</si>
  <si>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</si>
  <si>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</si>
  <si>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</si>
  <si>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</si>
  <si>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</si>
  <si>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</si>
  <si>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</si>
  <si>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</si>
  <si>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</si>
  <si>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</si>
  <si>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</si>
  <si>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</si>
  <si>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</si>
  <si>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</si>
  <si>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</si>
  <si>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</si>
  <si>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</si>
  <si>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</si>
  <si>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</si>
  <si>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</si>
  <si>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</si>
  <si>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</si>
  <si>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</si>
  <si>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</si>
  <si>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</si>
  <si>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</si>
  <si>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</si>
  <si>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</si>
  <si>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</si>
  <si>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</si>
  <si>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</si>
  <si>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</si>
  <si>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</si>
  <si>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</si>
  <si>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</si>
  <si>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</si>
  <si>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</si>
  <si>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</si>
  <si>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</si>
  <si>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</si>
  <si>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</si>
  <si>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</si>
  <si>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</si>
  <si>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</si>
  <si>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</si>
  <si>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</si>
  <si>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</si>
  <si>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</si>
  <si>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</si>
  <si>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</si>
  <si>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</si>
  <si>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</si>
  <si>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</si>
  <si>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</si>
  <si>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</si>
  <si>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</si>
  <si>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</si>
  <si>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</si>
  <si>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</si>
  <si>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</si>
  <si>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</si>
  <si>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</si>
  <si>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</si>
  <si>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</si>
  <si>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</si>
  <si>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</si>
  <si>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</si>
  <si>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</si>
  <si>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</si>
  <si>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</si>
  <si>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</si>
  <si>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</si>
  <si>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</si>
  <si>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</si>
  <si>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</si>
  <si>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</si>
  <si>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</si>
  <si>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</si>
  <si>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</si>
  <si>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</si>
  <si>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</si>
  <si>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</si>
  <si>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</si>
  <si>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</si>
  <si>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</si>
  <si>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</si>
  <si>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</si>
  <si>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</si>
  <si>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</si>
  <si>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</si>
  <si>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</si>
  <si>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</si>
  <si>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</si>
  <si>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</si>
  <si>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</si>
  <si>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</si>
  <si>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</si>
  <si>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</si>
  <si>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</si>
  <si>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</si>
  <si>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</si>
  <si>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</si>
  <si>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</si>
  <si>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</si>
  <si>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</si>
  <si>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</si>
  <si>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</si>
  <si>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</si>
  <si>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</si>
  <si>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</si>
  <si>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</si>
  <si>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</si>
  <si>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</si>
  <si>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</si>
  <si>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</si>
  <si>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</si>
  <si>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</si>
  <si>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</si>
  <si>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</si>
  <si>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</si>
  <si>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</si>
  <si>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</si>
  <si>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</si>
  <si>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</si>
  <si>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</si>
  <si>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</si>
  <si>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</si>
  <si>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</si>
  <si>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</si>
  <si>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</si>
  <si>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</si>
  <si>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</si>
  <si>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</si>
  <si>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</si>
  <si>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</si>
  <si>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</si>
  <si>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</si>
  <si>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</si>
  <si>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</si>
  <si>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</si>
  <si>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</si>
  <si>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</si>
  <si>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</si>
  <si>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</si>
  <si>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</si>
  <si>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</si>
  <si>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</si>
  <si>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</si>
  <si>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</si>
  <si>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</si>
  <si>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</si>
  <si>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</si>
  <si>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</si>
  <si>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</si>
  <si>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</si>
  <si>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</si>
  <si>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</si>
  <si>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</si>
  <si>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</si>
  <si>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</si>
  <si>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</si>
  <si>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</si>
  <si>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</si>
  <si>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</si>
  <si>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</si>
  <si>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</si>
  <si>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</si>
  <si>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</si>
  <si>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</si>
  <si>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</si>
  <si>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</si>
  <si>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</si>
  <si>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</si>
  <si>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</si>
  <si>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</si>
  <si>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</si>
  <si>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</si>
  <si>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</si>
  <si>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</si>
  <si>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</si>
  <si>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</si>
  <si>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</si>
  <si>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</si>
  <si>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</si>
  <si>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</si>
  <si>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</si>
  <si>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</si>
  <si>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</si>
  <si>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</si>
  <si>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</si>
  <si>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</si>
  <si>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</si>
  <si>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</si>
  <si>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</si>
  <si>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</si>
  <si>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</si>
  <si>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</si>
  <si>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</si>
  <si>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</si>
  <si>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</si>
  <si>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</si>
  <si>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</si>
  <si>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</si>
  <si>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</si>
  <si>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</si>
  <si>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</si>
  <si>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</si>
  <si>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</si>
  <si>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</si>
  <si>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</si>
  <si>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</si>
  <si>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</si>
  <si>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</si>
  <si>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</si>
  <si>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</si>
  <si>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</si>
  <si>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</si>
  <si>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</si>
  <si>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</si>
  <si>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</si>
  <si>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</si>
  <si>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</si>
  <si>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</si>
  <si>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</si>
  <si>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</si>
  <si>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</si>
  <si>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</si>
  <si>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</si>
  <si>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</si>
  <si>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</si>
  <si>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</si>
  <si>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</si>
  <si>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</si>
  <si>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</si>
  <si>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</si>
  <si>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</si>
  <si>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</si>
  <si>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</si>
  <si>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</si>
  <si>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</si>
  <si>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</si>
  <si>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</si>
  <si>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</si>
  <si>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</si>
  <si>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</si>
  <si>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</si>
  <si>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</si>
  <si>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</si>
  <si>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</si>
  <si>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</si>
  <si>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</si>
  <si>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</si>
  <si>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</si>
  <si>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</si>
  <si>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</si>
  <si>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</si>
  <si>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</si>
  <si>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</si>
  <si>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</si>
  <si>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</si>
  <si>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</si>
  <si>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</si>
  <si>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</si>
  <si>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</si>
  <si>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</si>
  <si>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</si>
  <si>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</si>
  <si>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</si>
  <si>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</si>
  <si>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</si>
  <si>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</si>
  <si>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</si>
  <si>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</si>
  <si>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</si>
  <si>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</si>
  <si>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</si>
  <si>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</si>
  <si>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</si>
  <si>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</si>
  <si>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</si>
  <si>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</si>
  <si>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</si>
  <si>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</si>
  <si>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</si>
  <si>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</si>
  <si>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</si>
  <si>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</si>
  <si>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</si>
  <si>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</si>
  <si>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</si>
  <si>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</si>
  <si>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</si>
  <si>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</si>
  <si>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</si>
  <si>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</si>
  <si>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</si>
  <si>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</si>
  <si>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</si>
  <si>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</si>
  <si>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</si>
  <si>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</si>
  <si>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</si>
  <si>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</si>
  <si>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</si>
  <si>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</si>
  <si>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</si>
  <si>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</si>
  <si>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</si>
  <si>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</si>
  <si>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</si>
  <si>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</si>
  <si>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</si>
  <si>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</si>
  <si>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</si>
  <si>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</si>
  <si>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</si>
  <si>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</si>
  <si>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</si>
  <si>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</si>
  <si>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</si>
  <si>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</si>
  <si>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</si>
  <si>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</si>
  <si>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</si>
  <si>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</si>
  <si>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</si>
  <si>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</si>
  <si>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</si>
  <si>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</si>
  <si>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</si>
  <si>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</si>
  <si>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</si>
  <si>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</si>
  <si>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</si>
  <si>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</si>
  <si>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</si>
  <si>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</si>
  <si>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</si>
  <si>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</si>
  <si>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</si>
  <si>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</si>
  <si>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</si>
  <si>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</si>
  <si>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</si>
  <si>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</si>
  <si>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</si>
  <si>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</si>
  <si>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</si>
  <si>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</si>
  <si>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</si>
  <si>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</si>
  <si>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</si>
  <si>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</si>
  <si>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</si>
  <si>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</si>
  <si>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</si>
  <si>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</si>
  <si>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</si>
  <si>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</si>
  <si>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</si>
  <si>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</si>
  <si>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</si>
  <si>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</si>
  <si>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</si>
  <si>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</si>
  <si>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</si>
  <si>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</si>
  <si>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</si>
  <si>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</si>
  <si>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</si>
  <si>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</si>
  <si>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</si>
  <si>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</si>
  <si>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</si>
  <si>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</si>
  <si>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</si>
  <si>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</si>
  <si>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</si>
  <si>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</si>
  <si>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</si>
  <si>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</si>
  <si>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</si>
  <si>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</si>
  <si>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</si>
  <si>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</si>
  <si>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</si>
  <si>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</si>
  <si>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</si>
  <si>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</si>
  <si>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</si>
  <si>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</si>
  <si>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</si>
  <si>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</si>
  <si>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</si>
  <si>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</si>
  <si>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</si>
  <si>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</si>
  <si>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</si>
  <si>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</si>
  <si>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</si>
  <si>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</si>
  <si>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</si>
  <si>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</si>
  <si>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</si>
  <si>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</si>
  <si>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</si>
  <si>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</si>
  <si>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</si>
  <si>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</si>
  <si>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</si>
  <si>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</si>
  <si>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</si>
  <si>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</si>
  <si>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</si>
  <si>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</si>
  <si>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</si>
  <si>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</si>
  <si>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</si>
  <si>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</si>
  <si>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</si>
  <si>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</si>
  <si>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</si>
  <si>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</si>
  <si>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</si>
  <si>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</si>
  <si>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</si>
  <si>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</si>
  <si>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</si>
  <si>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</si>
  <si>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</si>
  <si>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</si>
  <si>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</si>
  <si>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</si>
  <si>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</si>
  <si>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</si>
  <si>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</si>
  <si>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</si>
  <si>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</si>
  <si>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</si>
  <si>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</si>
  <si>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</si>
  <si>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</si>
  <si>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</si>
  <si>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</si>
  <si>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</si>
  <si>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</si>
  <si>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</si>
  <si>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</si>
  <si>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</si>
  <si>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</si>
  <si>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</si>
  <si>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</si>
  <si>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</si>
  <si>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</si>
  <si>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</si>
  <si>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</si>
  <si>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</si>
  <si>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</si>
  <si>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</si>
  <si>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</si>
  <si>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</si>
  <si>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</si>
  <si>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</si>
  <si>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</si>
  <si>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</si>
  <si>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</si>
  <si>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</si>
  <si>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</si>
  <si>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</si>
  <si>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</si>
  <si>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</si>
  <si>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</si>
  <si>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</si>
  <si>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</si>
  <si>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</si>
  <si>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</si>
  <si>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</si>
  <si>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</si>
  <si>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</si>
  <si>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</si>
  <si>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</si>
  <si>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</si>
  <si>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</si>
  <si>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</si>
  <si>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</si>
  <si>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</si>
  <si>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</si>
  <si>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</si>
  <si>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</si>
  <si>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</si>
  <si>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</si>
  <si>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</si>
  <si>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</si>
  <si>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</si>
  <si>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</si>
  <si>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</si>
  <si>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</si>
  <si>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</si>
  <si>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</si>
  <si>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</si>
  <si>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</si>
  <si>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</si>
  <si>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</si>
  <si>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</si>
  <si>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</si>
  <si>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</si>
  <si>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</si>
  <si>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</si>
  <si>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</si>
  <si>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</si>
  <si>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</si>
  <si>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</si>
  <si>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</si>
  <si>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</si>
  <si>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</si>
  <si>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</si>
  <si>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</si>
  <si>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</si>
  <si>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</si>
  <si>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</si>
  <si>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</si>
  <si>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</si>
  <si>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</si>
  <si>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</si>
  <si>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</si>
  <si>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</si>
  <si>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</si>
  <si>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</si>
  <si>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</si>
  <si>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</si>
  <si>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</si>
  <si>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</si>
  <si>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</si>
  <si>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</si>
  <si>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</si>
  <si>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</si>
  <si>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</si>
  <si>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</si>
  <si>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</si>
  <si>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</si>
  <si>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</si>
  <si>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</si>
  <si>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</si>
  <si>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</si>
  <si>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</si>
  <si>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</si>
  <si>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</si>
  <si>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</si>
  <si>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</si>
  <si>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</si>
  <si>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</si>
  <si>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</si>
  <si>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</si>
  <si>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</si>
  <si>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</si>
  <si>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</si>
  <si>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</si>
  <si>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</si>
  <si>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</si>
  <si>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</si>
  <si>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</si>
  <si>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</si>
  <si>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</si>
  <si>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</si>
  <si>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</si>
  <si>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</si>
  <si>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</si>
  <si>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</si>
  <si>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</si>
  <si>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</si>
  <si>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</si>
  <si>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</si>
  <si>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</si>
  <si>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</si>
  <si>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</si>
  <si>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</si>
  <si>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</si>
  <si>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</si>
  <si>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</si>
  <si>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</si>
  <si>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</si>
  <si>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</si>
  <si>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</si>
  <si>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</si>
  <si>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</si>
  <si>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</si>
  <si>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</si>
  <si>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</si>
  <si>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</si>
  <si>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</si>
  <si>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</si>
  <si>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</si>
  <si>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</si>
  <si>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</si>
  <si>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</si>
  <si>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</si>
  <si>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</si>
  <si>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</si>
  <si>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</si>
  <si>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</si>
  <si>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</si>
  <si>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</si>
  <si>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</si>
  <si>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</si>
  <si>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</si>
  <si>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</si>
  <si>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</si>
  <si>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</si>
  <si>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</si>
  <si>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</si>
  <si>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</si>
  <si>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</si>
  <si>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</si>
  <si>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</si>
  <si>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</si>
  <si>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</si>
  <si>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</si>
  <si>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</si>
  <si>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</si>
  <si>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</si>
  <si>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</si>
  <si>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</si>
  <si>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</si>
  <si>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</si>
  <si>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</si>
  <si>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</si>
  <si>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</si>
  <si>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</si>
  <si>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</si>
  <si>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</si>
  <si>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</si>
  <si>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</si>
  <si>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</si>
  <si>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</si>
  <si>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</si>
  <si>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</si>
  <si>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</si>
  <si>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</si>
  <si>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</si>
  <si>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</si>
  <si>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</si>
  <si>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</si>
  <si>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</si>
  <si>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</si>
  <si>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</si>
  <si>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</si>
  <si>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</si>
  <si>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</si>
  <si>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</si>
  <si>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</si>
  <si>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</si>
  <si>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</si>
  <si>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</si>
  <si>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</si>
  <si>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</si>
  <si>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</si>
  <si>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</si>
  <si>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</si>
  <si>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</si>
  <si>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</si>
  <si>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</si>
  <si>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</si>
  <si>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</si>
  <si>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</si>
  <si>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</si>
  <si>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</si>
  <si>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</si>
  <si>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</si>
  <si>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</si>
  <si>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</si>
  <si>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</si>
  <si>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</si>
  <si>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</si>
  <si>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</si>
  <si>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</si>
  <si>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</si>
  <si>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</si>
  <si>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</si>
  <si>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</si>
  <si>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</si>
  <si>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</si>
  <si>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</si>
  <si>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</si>
  <si>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</si>
  <si>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</si>
  <si>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</si>
  <si>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</si>
  <si>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</si>
  <si>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</si>
  <si>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</si>
  <si>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</si>
  <si>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</si>
  <si>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</si>
  <si>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</si>
  <si>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</si>
  <si>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</si>
  <si>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</si>
  <si>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</si>
  <si>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</si>
  <si>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</si>
  <si>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</si>
  <si>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</si>
  <si>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</si>
  <si>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</si>
  <si>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</si>
  <si>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</si>
  <si>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</si>
  <si>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</si>
  <si>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</si>
  <si>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</si>
  <si>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</si>
  <si>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</si>
  <si>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</si>
  <si>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</si>
  <si>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</si>
  <si>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</si>
  <si>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</si>
  <si>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</si>
  <si>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</si>
  <si>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</si>
  <si>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</si>
  <si>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</si>
  <si>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</si>
  <si>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</si>
  <si>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</si>
  <si>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</si>
  <si>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</si>
  <si>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</si>
  <si>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</si>
  <si>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</si>
  <si>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</si>
  <si>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</si>
  <si>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</si>
  <si>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</si>
  <si>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</si>
  <si>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</si>
  <si>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</si>
  <si>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</si>
  <si>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</si>
  <si>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</si>
  <si>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</si>
  <si>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</si>
  <si>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</si>
  <si>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</si>
  <si>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</si>
  <si>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</si>
  <si>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</si>
  <si>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</si>
  <si>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</si>
  <si>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</si>
  <si>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</si>
  <si>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</si>
  <si>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</si>
  <si>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</si>
  <si>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</si>
  <si>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</si>
  <si>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</si>
  <si>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</si>
  <si>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</si>
  <si>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</si>
  <si>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</si>
  <si>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</si>
  <si>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</si>
  <si>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</si>
  <si>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</si>
  <si>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</si>
  <si>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</si>
  <si>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</si>
  <si>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</si>
  <si>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</si>
  <si>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</si>
  <si>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</si>
  <si>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</si>
  <si>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</si>
  <si>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</si>
  <si>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</si>
  <si>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</si>
  <si>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</si>
  <si>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</si>
  <si>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</si>
  <si>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</si>
  <si>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</si>
  <si>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</si>
  <si>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</si>
  <si>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</si>
  <si>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</si>
  <si>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</si>
  <si>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</si>
  <si>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</si>
  <si>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</si>
  <si>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</si>
  <si>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</si>
  <si>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</si>
  <si>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</si>
  <si>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</si>
  <si>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</si>
  <si>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</si>
  <si>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</si>
  <si>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</si>
  <si>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</si>
  <si>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</si>
  <si>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</si>
  <si>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</si>
  <si>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</si>
  <si>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</si>
  <si>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</si>
  <si>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</si>
  <si>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</si>
  <si>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</si>
  <si>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</si>
  <si>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</si>
  <si>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</si>
  <si>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</si>
  <si>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</si>
  <si>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</si>
  <si>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</si>
  <si>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</si>
  <si>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</si>
  <si>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</si>
  <si>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</si>
  <si>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</si>
  <si>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</si>
  <si>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</si>
  <si>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</si>
  <si>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</si>
  <si>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</si>
  <si>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</si>
  <si>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</si>
  <si>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</si>
  <si>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</si>
  <si>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</si>
  <si>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</si>
  <si>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</si>
  <si>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</si>
  <si>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</si>
  <si>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</si>
  <si>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</si>
  <si>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</si>
  <si>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</si>
  <si>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</si>
  <si>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</si>
  <si>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</si>
  <si>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</si>
  <si>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</si>
  <si>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</si>
  <si>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</si>
  <si>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</si>
  <si>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</si>
  <si>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</si>
  <si>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</si>
  <si>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</si>
  <si>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</si>
  <si>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</si>
  <si>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</si>
  <si>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</si>
  <si>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</si>
  <si>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</si>
  <si>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</si>
  <si>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</si>
  <si>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</si>
  <si>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</si>
  <si>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</si>
  <si>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</si>
  <si>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</si>
  <si>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</si>
  <si>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</si>
  <si>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</si>
  <si>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</si>
  <si>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</si>
  <si>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</si>
  <si>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</si>
  <si>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</si>
  <si>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</si>
  <si>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</si>
  <si>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</si>
  <si>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</si>
  <si>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</si>
  <si>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</si>
  <si>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</si>
  <si>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</si>
  <si>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</si>
  <si>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</si>
  <si>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</si>
  <si>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</si>
  <si>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</si>
  <si>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</si>
  <si>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</si>
  <si>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</si>
  <si>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</si>
  <si>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</si>
  <si>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</si>
  <si>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</si>
  <si>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</si>
  <si>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</si>
  <si>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</si>
  <si>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</si>
  <si>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</si>
  <si>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</si>
  <si>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</si>
  <si>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</si>
  <si>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</si>
  <si>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</si>
  <si>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</si>
  <si>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</si>
  <si>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</si>
  <si>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</si>
  <si>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</si>
  <si>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</si>
  <si>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</si>
  <si>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</si>
  <si>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</si>
  <si>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</si>
  <si>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</si>
  <si>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</si>
  <si>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</si>
  <si>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</si>
  <si>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</si>
  <si>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</si>
  <si>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</si>
  <si>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</si>
  <si>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</si>
  <si>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</si>
  <si>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</si>
  <si>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</si>
  <si>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</si>
  <si>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</si>
  <si>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</si>
  <si>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</si>
  <si>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</si>
  <si>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</si>
  <si>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</si>
  <si>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</si>
  <si>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</si>
  <si>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</si>
  <si>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</si>
  <si>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</si>
  <si>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</si>
  <si>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</si>
  <si>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</si>
  <si>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</si>
  <si>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</si>
  <si>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</si>
  <si>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</si>
  <si>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</si>
  <si>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</si>
  <si>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</si>
  <si>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</si>
  <si>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</si>
  <si>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</si>
  <si>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</si>
  <si>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</si>
  <si>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</si>
  <si>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</si>
  <si>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</si>
  <si>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</si>
  <si>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</si>
  <si>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</si>
  <si>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</si>
  <si>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</si>
  <si>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</si>
  <si>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</si>
  <si>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</si>
  <si>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</si>
  <si>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</si>
  <si>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</si>
  <si>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</si>
  <si>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</si>
  <si>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</si>
  <si>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</si>
  <si>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</si>
  <si>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</si>
  <si>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</si>
  <si>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</si>
  <si>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</si>
  <si>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</si>
  <si>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</si>
  <si>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</si>
  <si>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</si>
  <si>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</si>
  <si>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</si>
  <si>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</si>
  <si>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</si>
  <si>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</si>
  <si>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</si>
  <si>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</si>
  <si>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</si>
  <si>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</si>
  <si>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</si>
  <si>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</si>
  <si>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</si>
  <si>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</si>
  <si>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</si>
  <si>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</si>
  <si>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</si>
  <si>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</si>
  <si>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</si>
  <si>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</si>
  <si>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</si>
  <si>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</si>
  <si>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</si>
  <si>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</si>
  <si>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</si>
  <si>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</si>
  <si>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</si>
  <si>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</si>
  <si>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</si>
  <si>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</si>
  <si>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</si>
  <si>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</si>
  <si>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</si>
  <si>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</si>
  <si>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</si>
  <si>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</si>
  <si>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</si>
  <si>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</si>
  <si>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</si>
  <si>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</si>
  <si>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</si>
  <si>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</si>
  <si>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</si>
  <si>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</si>
  <si>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</si>
  <si>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</si>
  <si>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</si>
  <si>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</si>
  <si>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</si>
  <si>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</si>
  <si>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</si>
  <si>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</si>
  <si>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</si>
  <si>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</si>
  <si>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</si>
  <si>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</si>
  <si>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</si>
  <si>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</si>
  <si>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</si>
  <si>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</si>
  <si>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</si>
  <si>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</si>
  <si>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</si>
  <si>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</si>
  <si>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</si>
  <si>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</si>
  <si>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</si>
  <si>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</si>
  <si>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</si>
  <si>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</si>
  <si>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</si>
  <si>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</si>
  <si>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</si>
  <si>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</si>
  <si>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</si>
  <si>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</si>
  <si>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</si>
  <si>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</si>
  <si>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</si>
  <si>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</si>
  <si>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</si>
  <si>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</si>
  <si>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</si>
  <si>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</si>
  <si>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</si>
  <si>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</si>
  <si>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</si>
  <si>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</si>
  <si>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</si>
  <si>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</si>
  <si>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</si>
  <si>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</si>
  <si>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</si>
  <si>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</si>
  <si>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</si>
  <si>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</si>
  <si>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</si>
  <si>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</si>
  <si>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</si>
  <si>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</si>
  <si>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</si>
  <si>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</si>
  <si>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</si>
  <si>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</si>
  <si>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</si>
  <si>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</si>
  <si>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</si>
  <si>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</si>
  <si>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</si>
  <si>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</si>
  <si>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</si>
  <si>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</si>
  <si>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</si>
  <si>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</si>
  <si>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</si>
  <si>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</si>
  <si>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</si>
  <si>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</si>
  <si>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</si>
  <si>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</si>
  <si>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</si>
  <si>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</si>
  <si>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</si>
  <si>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</si>
  <si>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</si>
  <si>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</si>
  <si>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</si>
  <si>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</si>
  <si>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</si>
  <si>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</si>
  <si>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</si>
  <si>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</si>
  <si>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</si>
  <si>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</si>
  <si>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</si>
  <si>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</si>
  <si>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</si>
  <si>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</si>
  <si>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</si>
  <si>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</si>
  <si>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</si>
  <si>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</si>
  <si>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</si>
  <si>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</si>
  <si>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</si>
  <si>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</si>
  <si>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</si>
  <si>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</si>
  <si>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</si>
  <si>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</si>
  <si>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</si>
  <si>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</si>
  <si>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</si>
  <si>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</si>
  <si>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</si>
  <si>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</si>
  <si>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</si>
  <si>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</si>
  <si>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</si>
  <si>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</si>
  <si>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</si>
  <si>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</si>
  <si>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</si>
  <si>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</si>
  <si>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</si>
  <si>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</si>
  <si>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</si>
  <si>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</si>
  <si>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</si>
  <si>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</si>
  <si>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</si>
  <si>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</si>
  <si>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</si>
  <si>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</si>
  <si>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</si>
  <si>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</si>
  <si>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</si>
  <si>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</si>
  <si>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</si>
  <si>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</si>
  <si>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</si>
  <si>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</si>
  <si>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</si>
  <si>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</si>
  <si>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</si>
  <si>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</si>
  <si>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</si>
  <si>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</si>
  <si>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</si>
  <si>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</si>
  <si>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</si>
  <si>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</si>
  <si>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</si>
  <si>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</si>
  <si>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</si>
  <si>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</si>
  <si>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</si>
  <si>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</si>
  <si>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</si>
  <si>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</si>
  <si>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</si>
  <si>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</si>
  <si>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</si>
  <si>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</si>
  <si>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</si>
  <si>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</si>
  <si>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</si>
  <si>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</si>
  <si>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</si>
  <si>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</si>
  <si>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</si>
  <si>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</si>
  <si>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</si>
  <si>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</si>
  <si>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</si>
  <si>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</si>
  <si>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</si>
  <si>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</si>
  <si>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</si>
  <si>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</si>
  <si>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</si>
  <si>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</si>
  <si>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</si>
  <si>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</si>
  <si>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</si>
  <si>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</si>
  <si>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</si>
  <si>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</si>
  <si>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</si>
  <si>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</si>
  <si>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</si>
  <si>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</si>
  <si>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</si>
  <si>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</si>
  <si>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</si>
  <si>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</si>
  <si>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</si>
  <si>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</si>
  <si>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</si>
  <si>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</si>
  <si>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</si>
  <si>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</si>
  <si>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</si>
  <si>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</si>
  <si>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</si>
  <si>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</si>
  <si>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</si>
  <si>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</si>
  <si>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</si>
  <si>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</si>
  <si>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</si>
  <si>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</si>
  <si>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</si>
  <si>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</si>
  <si>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</si>
  <si>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</si>
  <si>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</si>
  <si>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</si>
  <si>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</si>
  <si>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</si>
  <si>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</si>
  <si>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</si>
  <si>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</si>
  <si>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</si>
  <si>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</si>
  <si>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</si>
  <si>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</si>
  <si>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</si>
  <si>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</si>
  <si>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</si>
  <si>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</si>
  <si>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</si>
  <si>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</si>
  <si>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</si>
  <si>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</si>
  <si>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</si>
  <si>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</si>
  <si>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</si>
  <si>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</si>
  <si>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</si>
  <si>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</si>
  <si>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</si>
  <si>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</si>
  <si>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</si>
  <si>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</si>
  <si>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</si>
  <si>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</si>
  <si>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</si>
  <si>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</si>
  <si>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</si>
  <si>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</si>
  <si>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</si>
  <si>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</si>
  <si>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</si>
  <si>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</si>
  <si>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</si>
  <si>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</si>
  <si>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</si>
  <si>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</si>
  <si>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</si>
  <si>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</si>
  <si>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</si>
  <si>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</si>
  <si>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</si>
  <si>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</si>
  <si>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</si>
  <si>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</si>
  <si>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</si>
  <si>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</si>
  <si>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</si>
  <si>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</si>
  <si>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</si>
  <si>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</si>
  <si>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</si>
  <si>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</si>
  <si>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</si>
  <si>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</si>
  <si>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</si>
  <si>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</si>
  <si>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</si>
  <si>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</si>
  <si>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</si>
  <si>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</si>
  <si>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</si>
  <si>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</si>
  <si>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</si>
  <si>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</si>
  <si>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</si>
  <si>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</si>
  <si>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</si>
  <si>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</si>
  <si>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</si>
  <si>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</si>
  <si>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</si>
  <si>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</si>
  <si>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</si>
  <si>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</si>
  <si>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</si>
  <si>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</si>
  <si>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</si>
  <si>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</si>
  <si>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</si>
  <si>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</si>
  <si>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</si>
  <si>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</si>
  <si>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</si>
  <si>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</si>
  <si>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</si>
  <si>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</si>
  <si>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</si>
  <si>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</si>
  <si>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</si>
  <si>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</si>
  <si>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</si>
  <si>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</si>
  <si>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</si>
  <si>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</si>
  <si>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</si>
  <si>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</si>
  <si>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</si>
  <si>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</si>
  <si>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</si>
  <si>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</si>
  <si>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</si>
  <si>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</si>
  <si>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</si>
  <si>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</si>
  <si>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</si>
  <si>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</si>
  <si>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</si>
  <si>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</si>
  <si>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</si>
  <si>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</si>
  <si>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</si>
  <si>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</si>
  <si>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</si>
  <si>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</si>
  <si>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</si>
  <si>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</si>
  <si>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</si>
  <si>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</si>
  <si>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</si>
  <si>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</si>
  <si>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</si>
  <si>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</si>
  <si>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</si>
  <si>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</si>
  <si>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</si>
  <si>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</si>
  <si>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</si>
  <si>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</si>
  <si>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</si>
  <si>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</si>
  <si>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</si>
  <si>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</si>
  <si>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</si>
  <si>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</si>
  <si>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</si>
  <si>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</si>
  <si>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</si>
  <si>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</si>
  <si>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</si>
  <si>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</si>
  <si>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</si>
  <si>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</si>
  <si>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</si>
  <si>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</si>
  <si>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</si>
  <si>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</si>
  <si>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</si>
  <si>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</si>
  <si>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</si>
  <si>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</si>
  <si>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</si>
  <si>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</si>
  <si>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</si>
  <si>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</si>
  <si>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</si>
  <si>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</si>
  <si>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</si>
  <si>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</si>
  <si>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</si>
  <si>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</si>
  <si>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</si>
  <si>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</si>
  <si>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</si>
  <si>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</si>
  <si>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</si>
  <si>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</si>
  <si>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</si>
  <si>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</si>
  <si>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</si>
  <si>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</si>
  <si>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</si>
  <si>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</si>
  <si>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</si>
  <si>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</si>
  <si>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</si>
  <si>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</si>
  <si>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</si>
  <si>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</si>
  <si>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</si>
  <si>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</si>
  <si>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</si>
  <si>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</si>
  <si>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</si>
  <si>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</si>
  <si>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</si>
  <si>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</si>
  <si>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</si>
  <si>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</si>
  <si>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</si>
  <si>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</si>
  <si>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</si>
  <si>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</si>
  <si>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</si>
  <si>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</si>
  <si>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</si>
  <si>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</si>
  <si>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</si>
  <si>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</si>
  <si>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</si>
  <si>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</si>
  <si>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</si>
  <si>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</si>
  <si>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</si>
  <si>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</si>
  <si>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</si>
  <si>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</si>
  <si>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</si>
  <si>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</si>
  <si>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</si>
  <si>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</si>
  <si>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</si>
  <si>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</si>
  <si>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</si>
  <si>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</si>
  <si>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</si>
  <si>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</si>
  <si>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</si>
  <si>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</si>
  <si>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</si>
  <si>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</si>
  <si>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</si>
  <si>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</si>
  <si>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</si>
  <si>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</si>
  <si>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</si>
  <si>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</si>
  <si>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</si>
  <si>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</si>
  <si>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</si>
  <si>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</si>
  <si>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</si>
  <si>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</si>
  <si>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</si>
  <si>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</si>
  <si>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</si>
  <si>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</si>
  <si>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</si>
  <si>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</si>
  <si>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</si>
  <si>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</si>
  <si>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</si>
  <si>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</si>
  <si>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</si>
  <si>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</si>
  <si>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</si>
  <si>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</si>
  <si>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</si>
  <si>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</si>
  <si>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</si>
  <si>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</si>
  <si>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</si>
  <si>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</si>
  <si>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</si>
  <si>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</si>
  <si>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</si>
  <si>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</si>
  <si>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</si>
  <si>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</si>
  <si>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</si>
  <si>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</si>
  <si>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</si>
  <si>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</si>
  <si>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</si>
  <si>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</si>
  <si>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</si>
  <si>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</si>
  <si>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</si>
  <si>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</si>
  <si>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</si>
  <si>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</si>
  <si>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</si>
  <si>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</si>
  <si>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</si>
  <si>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</si>
  <si>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</si>
  <si>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</si>
  <si>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</si>
  <si>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</si>
  <si>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</si>
  <si>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</si>
  <si>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</si>
  <si>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</si>
  <si>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</si>
  <si>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</si>
  <si>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</si>
  <si>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</si>
  <si>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</si>
  <si>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</si>
  <si>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</si>
  <si>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</si>
  <si>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</si>
  <si>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</si>
  <si>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</si>
  <si>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</si>
  <si>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</si>
  <si>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</si>
  <si>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</si>
  <si>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</si>
  <si>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</si>
  <si>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</si>
  <si>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</si>
  <si>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</si>
  <si>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</si>
  <si>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</si>
  <si>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</si>
  <si>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</si>
  <si>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</si>
  <si>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</si>
  <si>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</si>
  <si>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</si>
  <si>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</si>
  <si>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</si>
  <si>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</si>
  <si>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</si>
  <si>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</si>
  <si>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</si>
  <si>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</si>
  <si>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</si>
  <si>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</si>
  <si>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</si>
  <si>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</si>
  <si>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</si>
  <si>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</si>
  <si>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</si>
  <si>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</si>
  <si>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</si>
  <si>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</si>
  <si>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</si>
  <si>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</si>
  <si>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</si>
  <si>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</si>
  <si>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</si>
  <si>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</si>
  <si>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</si>
  <si>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</si>
  <si>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</si>
  <si>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</si>
  <si>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</si>
  <si>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</si>
  <si>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</si>
  <si>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</si>
  <si>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</si>
  <si>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</si>
  <si>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</si>
  <si>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</si>
  <si>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</si>
  <si>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</si>
  <si>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</si>
  <si>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</si>
  <si>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</si>
  <si>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</si>
  <si>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</si>
  <si>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</si>
  <si>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</si>
  <si>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</si>
  <si>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</si>
  <si>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</si>
  <si>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</si>
  <si>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</si>
  <si>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</si>
  <si>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</si>
  <si>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</si>
  <si>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</si>
  <si>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</si>
  <si>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</si>
  <si>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</si>
  <si>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</si>
  <si>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</si>
  <si>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</si>
  <si>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</si>
  <si>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</si>
  <si>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</si>
  <si>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</si>
  <si>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</si>
  <si>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</si>
  <si>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</si>
  <si>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</si>
  <si>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</si>
  <si>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</si>
  <si>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</si>
  <si>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</si>
  <si>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</si>
  <si>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</si>
  <si>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</si>
  <si>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</si>
  <si>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</si>
  <si>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</si>
  <si>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</si>
  <si>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</si>
  <si>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</si>
  <si>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</si>
  <si>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</si>
  <si>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</si>
  <si>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</si>
  <si>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</si>
  <si>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</si>
  <si>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</si>
  <si>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</si>
  <si>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</si>
  <si>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</si>
  <si>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</si>
  <si>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</si>
  <si>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</si>
  <si>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</si>
  <si>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</si>
  <si>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</si>
  <si>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</si>
  <si>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</si>
  <si>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</si>
  <si>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</si>
  <si>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</si>
  <si>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</si>
  <si>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</si>
  <si>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</si>
  <si>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</si>
  <si>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</si>
  <si>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</si>
  <si>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</si>
  <si>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</si>
  <si>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</si>
  <si>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</si>
  <si>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</si>
  <si>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</si>
  <si>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</si>
  <si>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</si>
  <si>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</si>
  <si>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</si>
  <si>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</si>
  <si>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</si>
  <si>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</si>
  <si>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</si>
  <si>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</si>
  <si>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</si>
  <si>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</si>
  <si>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</si>
  <si>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</si>
  <si>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</si>
  <si>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</si>
  <si>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</si>
  <si>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</si>
  <si>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</si>
  <si>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</si>
  <si>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</si>
  <si>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</si>
  <si>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</si>
  <si>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</si>
  <si>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</si>
  <si>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</si>
  <si>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</si>
  <si>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</si>
  <si>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</si>
  <si>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</si>
  <si>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</si>
  <si>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</si>
  <si>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</si>
  <si>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</si>
  <si>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</si>
  <si>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</si>
  <si>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</si>
  <si>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</si>
  <si>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</si>
  <si>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</si>
  <si>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</si>
  <si>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</si>
  <si>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</si>
  <si>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</si>
  <si>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</si>
  <si>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</si>
  <si>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</si>
  <si>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</si>
  <si>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</si>
  <si>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</si>
  <si>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</si>
  <si>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</si>
  <si>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</si>
  <si>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</si>
  <si>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</si>
  <si>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</si>
  <si>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</si>
  <si>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</si>
  <si>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</si>
  <si>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</si>
  <si>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</si>
  <si>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</si>
  <si>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</si>
  <si>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</si>
  <si>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</si>
  <si>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</si>
  <si>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</si>
  <si>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</si>
  <si>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</si>
  <si>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</si>
  <si>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</si>
  <si>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</si>
  <si>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</si>
  <si>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</si>
  <si>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</si>
  <si>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</si>
  <si>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</si>
  <si>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</si>
  <si>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</si>
  <si>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</si>
  <si>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</si>
  <si>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</si>
  <si>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</si>
  <si>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</si>
  <si>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</si>
  <si>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</si>
  <si>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</si>
  <si>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</si>
  <si>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</si>
  <si>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</si>
  <si>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</si>
  <si>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</si>
  <si>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</si>
  <si>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</si>
  <si>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</si>
  <si>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</si>
  <si>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</si>
  <si>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</si>
  <si>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</si>
  <si>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</si>
  <si>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</si>
  <si>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</si>
  <si>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</si>
  <si>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</si>
  <si>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</si>
  <si>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</si>
  <si>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</si>
  <si>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</si>
  <si>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</si>
  <si>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</si>
  <si>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</si>
  <si>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</si>
  <si>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</si>
  <si>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</si>
  <si>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</si>
  <si>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</si>
  <si>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</si>
  <si>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</si>
  <si>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</si>
  <si>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</si>
  <si>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</si>
  <si>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</si>
  <si>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</si>
  <si>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</si>
  <si>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</si>
  <si>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</si>
  <si>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</si>
  <si>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</si>
  <si>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</si>
  <si>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</si>
  <si>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</si>
  <si>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</si>
  <si>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</si>
  <si>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</si>
  <si>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</si>
  <si>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</si>
  <si>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</si>
  <si>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</si>
  <si>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</si>
  <si>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</si>
  <si>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</si>
  <si>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</si>
  <si>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</si>
  <si>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</si>
  <si>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</si>
  <si>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</si>
  <si>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</si>
  <si>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</si>
  <si>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</si>
  <si>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</si>
  <si>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</si>
  <si>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</si>
  <si>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</si>
  <si>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</si>
  <si>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</si>
  <si>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</si>
  <si>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</si>
  <si>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</si>
  <si>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</si>
  <si>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</si>
  <si>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</si>
  <si>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</si>
  <si>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</si>
  <si>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</si>
  <si>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</si>
  <si>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</si>
  <si>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</si>
  <si>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</si>
  <si>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</si>
  <si>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</si>
  <si>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</si>
  <si>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</si>
  <si>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</si>
  <si>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</si>
  <si>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</si>
  <si>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</si>
  <si>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</si>
  <si>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</si>
  <si>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</si>
  <si>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</si>
  <si>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</si>
  <si>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</si>
  <si>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</si>
  <si>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</si>
  <si>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</si>
  <si>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</si>
  <si>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</si>
  <si>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</si>
  <si>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</si>
  <si>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</si>
  <si>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</si>
  <si>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</si>
  <si>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</si>
  <si>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</si>
  <si>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</si>
  <si>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</si>
  <si>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</si>
  <si>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</si>
  <si>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</si>
  <si>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</si>
  <si>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</si>
  <si>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</si>
  <si>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</si>
  <si>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</si>
  <si>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</si>
  <si>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</si>
  <si>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</si>
  <si>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</si>
  <si>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</si>
  <si>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</si>
  <si>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</si>
  <si>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</si>
  <si>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</si>
  <si>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</si>
  <si>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</si>
  <si>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</si>
  <si>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</si>
  <si>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</si>
  <si>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</si>
  <si>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</si>
  <si>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</si>
  <si>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</si>
  <si>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</si>
  <si>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</si>
  <si>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</si>
  <si>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</si>
  <si>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</si>
  <si>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</si>
  <si>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</si>
  <si>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</si>
  <si>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</si>
  <si>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</si>
  <si>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</si>
  <si>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</si>
  <si>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</si>
  <si>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</si>
  <si>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</si>
  <si>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</si>
  <si>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</si>
  <si>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</si>
  <si>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</si>
  <si>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</si>
  <si>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</si>
  <si>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</si>
  <si>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</si>
  <si>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</si>
  <si>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</si>
  <si>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</si>
  <si>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</si>
  <si>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</si>
  <si>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</si>
  <si>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</si>
  <si>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</si>
  <si>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</si>
  <si>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</si>
  <si>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</si>
  <si>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</si>
  <si>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</si>
  <si>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</si>
  <si>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</si>
  <si>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</si>
  <si>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</si>
  <si>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</si>
  <si>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</si>
  <si>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</si>
  <si>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</si>
  <si>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</si>
  <si>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</si>
  <si>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</si>
  <si>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</si>
  <si>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</si>
  <si>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</si>
  <si>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</si>
  <si>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</si>
  <si>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</si>
  <si>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</si>
  <si>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</si>
  <si>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</si>
  <si>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</si>
  <si>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</si>
  <si>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</si>
  <si>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</si>
  <si>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</si>
  <si>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</si>
  <si>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</si>
  <si>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</si>
  <si>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</si>
  <si>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</si>
  <si>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</si>
  <si>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</si>
  <si>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</si>
  <si>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</si>
  <si>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</si>
  <si>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</si>
  <si>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</si>
  <si>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</si>
  <si>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</si>
  <si>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</si>
  <si>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</si>
  <si>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</si>
  <si>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</si>
  <si>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</si>
  <si>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</si>
  <si>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</si>
  <si>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</si>
  <si>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</si>
  <si>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</si>
  <si>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</si>
  <si>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</si>
  <si>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</si>
  <si>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</si>
  <si>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</si>
  <si>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</si>
  <si>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</si>
  <si>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</si>
  <si>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</si>
  <si>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</si>
  <si>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</si>
  <si>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</si>
  <si>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</si>
  <si>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</si>
  <si>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</si>
  <si>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</si>
  <si>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</si>
  <si>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</si>
  <si>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</si>
  <si>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</si>
  <si>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</si>
  <si>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</si>
  <si>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</si>
  <si>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</si>
  <si>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</si>
  <si>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</si>
  <si>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</si>
  <si>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</si>
  <si>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</si>
  <si>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</si>
  <si>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</si>
  <si>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</si>
  <si>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</si>
  <si>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</si>
  <si>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</si>
  <si>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</si>
  <si>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</si>
  <si>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</si>
  <si>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</si>
  <si>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</si>
  <si>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</si>
  <si>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</si>
  <si>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</si>
  <si>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</si>
  <si>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</si>
  <si>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</si>
  <si>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</si>
  <si>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</si>
  <si>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</si>
  <si>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</si>
  <si>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</si>
  <si>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</si>
  <si>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</si>
  <si>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</si>
  <si>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</si>
  <si>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</si>
  <si>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</si>
  <si>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</si>
  <si>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</si>
  <si>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</si>
  <si>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</si>
  <si>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</si>
  <si>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</si>
  <si>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</si>
  <si>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</si>
  <si>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</si>
  <si>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</si>
  <si>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</si>
  <si>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</si>
  <si>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</si>
  <si>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</si>
  <si>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</si>
  <si>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</si>
  <si>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</si>
  <si>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</si>
  <si>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</si>
  <si>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</si>
  <si>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</si>
  <si>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</si>
  <si>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</si>
  <si>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</si>
  <si>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</si>
  <si>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</si>
  <si>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</si>
  <si>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</si>
  <si>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</si>
  <si>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</si>
  <si>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</si>
  <si>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</si>
  <si>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</si>
  <si>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</si>
  <si>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</si>
  <si>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</si>
  <si>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</si>
  <si>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</si>
  <si>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</si>
  <si>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</si>
  <si>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</si>
  <si>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</si>
  <si>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</si>
  <si>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</si>
  <si>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</si>
  <si>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</si>
  <si>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</si>
  <si>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</si>
  <si>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</si>
  <si>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</si>
  <si>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</si>
  <si>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</si>
  <si>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</si>
  <si>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</si>
  <si>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</si>
  <si>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</si>
  <si>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</si>
  <si>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</si>
  <si>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</si>
  <si>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</si>
  <si>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</si>
  <si>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</si>
  <si>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</si>
  <si>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</si>
  <si>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</si>
  <si>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</si>
  <si>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</si>
  <si>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</si>
  <si>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</si>
  <si>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</si>
  <si>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</si>
  <si>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</si>
  <si>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</si>
  <si>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</si>
  <si>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</si>
  <si>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</si>
  <si>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</si>
  <si>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</si>
  <si>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</si>
  <si>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</si>
  <si>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</si>
  <si>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</si>
  <si>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</si>
  <si>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</si>
  <si>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</si>
  <si>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</si>
  <si>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</si>
  <si>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</si>
  <si>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</si>
  <si>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</si>
  <si>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</si>
  <si>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</si>
  <si>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</si>
  <si>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</si>
  <si>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</si>
  <si>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</si>
  <si>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</si>
  <si>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</si>
  <si>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</si>
  <si>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</si>
  <si>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</si>
  <si>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</si>
  <si>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</si>
  <si>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</si>
  <si>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</si>
  <si>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</si>
  <si>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</si>
  <si>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</si>
  <si>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</si>
  <si>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</si>
  <si>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</si>
  <si>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</si>
  <si>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</si>
  <si>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</si>
  <si>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</si>
  <si>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</si>
  <si>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</si>
  <si>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</si>
  <si>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</si>
  <si>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</si>
  <si>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</si>
  <si>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</si>
  <si>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</si>
  <si>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</si>
  <si>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</si>
  <si>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</si>
  <si>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</si>
  <si>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</si>
  <si>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</si>
  <si>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</si>
  <si>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</si>
  <si>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</si>
  <si>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</si>
  <si>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</si>
  <si>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</si>
  <si>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</si>
  <si>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</si>
  <si>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</si>
  <si>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</si>
  <si>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</si>
  <si>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</si>
  <si>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</si>
  <si>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</si>
  <si>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</si>
  <si>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</si>
  <si>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</si>
  <si>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</si>
  <si>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</si>
  <si>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</si>
  <si>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</si>
  <si>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</si>
  <si>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</si>
  <si>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</si>
  <si>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</si>
  <si>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</si>
  <si>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</si>
  <si>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</si>
  <si>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</si>
  <si>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</si>
  <si>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</si>
  <si>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</si>
  <si>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</si>
  <si>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</si>
  <si>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</si>
  <si>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</si>
  <si>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</si>
  <si>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</si>
  <si>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</si>
  <si>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</si>
  <si>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</si>
  <si>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</si>
  <si>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</si>
  <si>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</si>
  <si>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</si>
  <si>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</si>
  <si>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</si>
  <si>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</si>
  <si>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</si>
  <si>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</si>
  <si>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</si>
  <si>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</si>
  <si>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</si>
  <si>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</si>
  <si>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</si>
  <si>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</si>
  <si>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</si>
  <si>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</si>
  <si>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</si>
  <si>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</si>
  <si>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</si>
  <si>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</si>
  <si>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</si>
  <si>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</si>
  <si>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</si>
  <si>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</si>
  <si>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</si>
  <si>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</si>
  <si>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</si>
  <si>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</si>
  <si>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</si>
  <si>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</si>
  <si>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</si>
  <si>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</si>
  <si>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</si>
  <si>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</si>
  <si>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</si>
  <si>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</si>
  <si>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</si>
  <si>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</si>
  <si>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</si>
  <si>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</si>
  <si>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</si>
  <si>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</si>
  <si>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</si>
  <si>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</si>
  <si>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</si>
  <si>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</si>
  <si>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</si>
  <si>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</si>
  <si>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</si>
  <si>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</si>
  <si>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</si>
  <si>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</si>
  <si>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</si>
  <si>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</si>
  <si>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</si>
  <si>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</si>
  <si>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</si>
  <si>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</si>
  <si>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</si>
  <si>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</si>
  <si>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</si>
  <si>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</si>
  <si>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</si>
  <si>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</si>
  <si>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</si>
  <si>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</si>
  <si>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</si>
  <si>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</si>
  <si>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</si>
  <si>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</si>
  <si>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</si>
  <si>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</si>
  <si>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</si>
  <si>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</si>
  <si>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</si>
  <si>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</si>
  <si>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</si>
  <si>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</si>
  <si>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</si>
  <si>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</si>
  <si>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</si>
  <si>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</si>
  <si>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</si>
  <si>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</si>
  <si>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</si>
  <si>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</si>
  <si>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</si>
  <si>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</si>
  <si>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</si>
  <si>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</si>
  <si>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</si>
  <si>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</si>
  <si>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</si>
  <si>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</si>
  <si>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</si>
  <si>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</si>
  <si>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</si>
  <si>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</si>
  <si>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</si>
  <si>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</si>
  <si>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</si>
  <si>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</si>
  <si>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</si>
  <si>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</si>
  <si>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</si>
  <si>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</si>
  <si>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</si>
  <si>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</si>
  <si>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</si>
  <si>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</si>
  <si>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</si>
  <si>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</si>
  <si>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</si>
  <si>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</si>
  <si>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</si>
  <si>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</si>
  <si>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</si>
  <si>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</si>
  <si>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</si>
  <si>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</si>
  <si>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</si>
  <si>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</si>
  <si>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</si>
  <si>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</si>
  <si>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</si>
  <si>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</si>
  <si>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</si>
  <si>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</si>
  <si>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</si>
  <si>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</si>
  <si>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</si>
  <si>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</si>
  <si>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</si>
  <si>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</si>
  <si>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</si>
  <si>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</si>
  <si>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</si>
  <si>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</si>
  <si>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</si>
  <si>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</si>
  <si>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</si>
  <si>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</si>
  <si>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</si>
  <si>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</si>
  <si>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</si>
  <si>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</si>
  <si>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</si>
  <si>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</si>
  <si>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</si>
  <si>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</si>
  <si>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</si>
  <si>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</si>
  <si>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</si>
  <si>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</si>
  <si>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</si>
  <si>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</si>
  <si>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</si>
  <si>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</si>
  <si>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</si>
  <si>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</si>
  <si>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</si>
  <si>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</si>
  <si>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</si>
  <si>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</si>
  <si>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</si>
  <si>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</si>
  <si>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</si>
  <si>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</si>
  <si>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</si>
  <si>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</si>
  <si>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</si>
  <si>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</si>
  <si>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</si>
  <si>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</si>
  <si>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</si>
  <si>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</si>
  <si>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</si>
  <si>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</si>
  <si>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</si>
  <si>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</si>
  <si>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</si>
  <si>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</si>
  <si>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</si>
  <si>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</si>
  <si>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</si>
  <si>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</si>
  <si>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</si>
  <si>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</si>
  <si>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</si>
  <si>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</si>
  <si>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</si>
  <si>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</si>
  <si>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</si>
  <si>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</si>
  <si>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</si>
  <si>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</si>
  <si>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</si>
  <si>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</si>
  <si>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</si>
  <si>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</si>
  <si>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</si>
  <si>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</si>
  <si>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</si>
  <si>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</si>
  <si>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</si>
  <si>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</si>
  <si>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</si>
  <si>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</si>
  <si>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</si>
  <si>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</si>
  <si>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</si>
  <si>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</si>
  <si>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</si>
  <si>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</si>
  <si>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</si>
  <si>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</si>
  <si>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</si>
  <si>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</si>
  <si>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</si>
  <si>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</si>
  <si>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</si>
  <si>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</si>
  <si>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</si>
  <si>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</si>
  <si>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</si>
  <si>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</si>
  <si>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</si>
  <si>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</si>
  <si>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</si>
  <si>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</si>
  <si>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</si>
  <si>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</si>
  <si>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</si>
  <si>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</si>
  <si>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</si>
  <si>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</si>
  <si>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</si>
  <si>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</si>
  <si>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</si>
  <si>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</si>
  <si>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</si>
  <si>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</si>
  <si>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</si>
  <si>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</si>
  <si>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</si>
  <si>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</si>
  <si>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</si>
  <si>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</si>
  <si>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</si>
  <si>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</si>
  <si>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</si>
  <si>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</si>
  <si>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</si>
  <si>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</si>
  <si>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</si>
  <si>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</si>
  <si>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</si>
  <si>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</si>
  <si>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</si>
  <si>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</si>
  <si>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</si>
  <si>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</si>
  <si>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</si>
  <si>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</si>
  <si>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</si>
  <si>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</si>
  <si>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</si>
  <si>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</si>
  <si>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</si>
  <si>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</si>
  <si>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</si>
  <si>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</si>
  <si>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</si>
  <si>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</si>
  <si>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</si>
  <si>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</si>
  <si>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</si>
  <si>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</si>
  <si>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</si>
  <si>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</si>
  <si>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</si>
  <si>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</si>
  <si>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</si>
  <si>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</si>
  <si>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</si>
  <si>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</si>
  <si>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</si>
  <si>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</si>
  <si>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</si>
  <si>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</si>
  <si>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</si>
  <si>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</si>
  <si>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</si>
  <si>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</si>
  <si>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</si>
  <si>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</si>
  <si>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</si>
  <si>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</si>
  <si>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</si>
  <si>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</si>
  <si>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</si>
  <si>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</si>
  <si>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</si>
  <si>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</si>
  <si>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</si>
  <si>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</si>
  <si>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</si>
  <si>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</si>
  <si>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</si>
  <si>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</si>
  <si>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</si>
  <si>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</si>
  <si>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</si>
  <si>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</si>
  <si>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</si>
  <si>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</si>
  <si>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</si>
  <si>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</si>
  <si>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</si>
  <si>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</si>
  <si>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</si>
  <si>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</si>
  <si>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</si>
  <si>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</si>
  <si>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</si>
  <si>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</si>
  <si>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</si>
  <si>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</si>
  <si>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</si>
  <si>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</si>
  <si>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</si>
  <si>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</si>
  <si>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</si>
  <si>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</si>
  <si>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</si>
  <si>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</si>
  <si>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</si>
  <si>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</si>
  <si>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</si>
  <si>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</si>
  <si>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</si>
  <si>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</si>
  <si>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</si>
  <si>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</si>
  <si>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</si>
  <si>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</si>
  <si>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</si>
  <si>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</si>
  <si>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</si>
  <si>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</si>
  <si>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</si>
  <si>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</si>
  <si>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</si>
  <si>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</si>
  <si>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</si>
  <si>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</si>
  <si>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</si>
  <si>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</si>
  <si>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</si>
  <si>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</si>
  <si>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</si>
  <si>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</si>
  <si>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</si>
  <si>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</si>
  <si>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</si>
  <si>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</si>
  <si>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</si>
  <si>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</si>
  <si>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</si>
  <si>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</si>
  <si>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</si>
  <si>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</si>
  <si>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</si>
  <si>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</si>
  <si>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</si>
  <si>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</si>
  <si>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</si>
  <si>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</si>
  <si>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</si>
  <si>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</si>
  <si>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</si>
  <si>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</si>
  <si>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</si>
  <si>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</si>
  <si>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</si>
  <si>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</si>
  <si>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</si>
  <si>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</si>
  <si>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</si>
  <si>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</si>
  <si>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</si>
  <si>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</si>
  <si>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</si>
  <si>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</si>
  <si>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</si>
  <si>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</si>
  <si>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</si>
  <si>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</si>
  <si>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</si>
  <si>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</si>
  <si>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</si>
  <si>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</si>
  <si>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</si>
  <si>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</si>
  <si>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</si>
  <si>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</si>
  <si>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</si>
  <si>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</si>
  <si>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</si>
  <si>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</si>
  <si>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</si>
  <si>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</si>
  <si>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</si>
  <si>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</si>
  <si>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</si>
  <si>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</si>
  <si>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</si>
  <si>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</si>
  <si>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</si>
  <si>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</si>
  <si>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</si>
  <si>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</si>
  <si>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</si>
  <si>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</si>
  <si>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</si>
  <si>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</si>
  <si>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</si>
  <si>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</si>
  <si>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</si>
  <si>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</si>
  <si>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</si>
  <si>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</si>
  <si>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</si>
  <si>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</si>
  <si>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</si>
  <si>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</si>
  <si>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</si>
  <si>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</si>
  <si>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</si>
  <si>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</si>
  <si>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</si>
  <si>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</si>
  <si>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</si>
  <si>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</si>
  <si>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</si>
  <si>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</si>
  <si>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</si>
  <si>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</si>
  <si>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</si>
  <si>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</si>
  <si>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</si>
  <si>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</si>
  <si>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</si>
  <si>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</si>
  <si>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</si>
  <si>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</si>
  <si>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</si>
  <si>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</si>
  <si>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</si>
  <si>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</si>
  <si>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</si>
  <si>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</si>
  <si>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</si>
  <si>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</si>
  <si>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</si>
  <si>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</si>
  <si>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</si>
  <si>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</si>
  <si>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</si>
  <si>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</si>
  <si>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</si>
  <si>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</si>
  <si>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</si>
  <si>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</si>
  <si>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</si>
  <si>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</si>
  <si>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</si>
  <si>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</si>
  <si>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</si>
  <si>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</si>
  <si>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</si>
  <si>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</si>
  <si>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</si>
  <si>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</si>
  <si>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</si>
  <si>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</si>
  <si>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</si>
  <si>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</si>
  <si>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</si>
  <si>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</si>
  <si>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</si>
  <si>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</si>
  <si>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</si>
  <si>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</si>
  <si>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</si>
  <si>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</si>
  <si>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</si>
  <si>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</si>
  <si>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</si>
  <si>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</si>
  <si>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</si>
  <si>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</si>
  <si>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</si>
  <si>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</si>
  <si>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</si>
  <si>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</si>
  <si>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</si>
  <si>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</si>
  <si>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</si>
  <si>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</si>
  <si>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</si>
  <si>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</si>
  <si>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</si>
  <si>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</si>
  <si>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</si>
  <si>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</si>
  <si>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</si>
  <si>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</si>
  <si>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</si>
  <si>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</si>
  <si>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</si>
  <si>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</si>
  <si>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</si>
  <si>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</si>
  <si>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</si>
  <si>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</si>
  <si>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</si>
  <si>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</si>
  <si>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</si>
  <si>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</si>
  <si>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</si>
  <si>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</si>
  <si>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</si>
  <si>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</si>
  <si>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</si>
  <si>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</si>
  <si>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</si>
  <si>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</si>
  <si>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</si>
  <si>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</si>
  <si>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</si>
  <si>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</si>
  <si>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</si>
  <si>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</si>
  <si>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</si>
  <si>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</si>
  <si>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</si>
  <si>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</si>
  <si>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</si>
  <si>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</si>
  <si>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</si>
  <si>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</si>
  <si>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</si>
  <si>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</si>
  <si>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</si>
  <si>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</si>
  <si>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</si>
  <si>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</si>
  <si>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</si>
  <si>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</si>
  <si>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</si>
  <si>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</si>
  <si>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</si>
  <si>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</si>
  <si>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</si>
  <si>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</si>
  <si>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</si>
  <si>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</si>
  <si>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</si>
  <si>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</si>
  <si>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</si>
  <si>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</si>
  <si>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</si>
  <si>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</si>
  <si>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</si>
  <si>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</si>
  <si>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</si>
  <si>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</si>
  <si>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</si>
  <si>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</si>
  <si>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</si>
  <si>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</si>
  <si>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</si>
  <si>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</si>
  <si>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</si>
  <si>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</si>
  <si>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</si>
  <si>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</si>
  <si>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</si>
  <si>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</si>
  <si>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</si>
  <si>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</si>
  <si>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</si>
  <si>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</si>
  <si>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</si>
  <si>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</si>
  <si>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</si>
  <si>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</si>
  <si>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</si>
  <si>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</si>
  <si>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</si>
  <si>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</si>
  <si>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</si>
  <si>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</si>
  <si>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</si>
  <si>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</si>
  <si>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</si>
  <si>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</si>
  <si>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</si>
  <si>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</si>
  <si>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</si>
  <si>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</si>
  <si>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</si>
  <si>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</si>
  <si>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</si>
  <si>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</si>
  <si>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</si>
  <si>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</si>
  <si>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</si>
  <si>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</si>
  <si>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</si>
  <si>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</si>
  <si>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</si>
  <si>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</si>
  <si>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</si>
  <si>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</si>
  <si>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</si>
  <si>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</si>
  <si>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</si>
  <si>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</si>
  <si>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</si>
  <si>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</si>
  <si>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</si>
  <si>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</si>
  <si>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</si>
  <si>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</si>
  <si>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</si>
  <si>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</si>
  <si>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</si>
  <si>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</si>
  <si>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</si>
  <si>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</si>
  <si>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</si>
  <si>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</si>
  <si>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</si>
  <si>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</si>
  <si>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</si>
  <si>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</si>
  <si>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</si>
  <si>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</si>
  <si>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</si>
  <si>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</si>
  <si>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</si>
  <si>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</si>
  <si>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</si>
  <si>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</si>
  <si>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</si>
  <si>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</si>
  <si>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</si>
  <si>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</si>
  <si>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</si>
  <si>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</si>
  <si>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</si>
  <si>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</si>
  <si>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</si>
  <si>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</si>
  <si>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</si>
  <si>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</si>
  <si>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</si>
  <si>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</si>
  <si>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</si>
  <si>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</si>
  <si>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</si>
  <si>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</si>
  <si>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</si>
  <si>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</si>
  <si>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</si>
  <si>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</si>
  <si>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</si>
  <si>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</si>
  <si>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</si>
  <si>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</si>
  <si>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</si>
  <si>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</si>
  <si>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</si>
  <si>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</si>
  <si>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</si>
  <si>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</si>
  <si>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</si>
  <si>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</si>
  <si>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</si>
  <si>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</si>
  <si>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</si>
  <si>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</si>
  <si>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</si>
  <si>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</si>
  <si>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</si>
  <si>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</si>
  <si>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</si>
  <si>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</si>
  <si>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</si>
  <si>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</si>
  <si>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</si>
  <si>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</si>
  <si>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</si>
  <si>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</si>
  <si>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</si>
  <si>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</si>
  <si>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</si>
  <si>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</si>
  <si>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</si>
  <si>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</si>
  <si>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</si>
  <si>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</si>
  <si>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</si>
  <si>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</si>
  <si>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</si>
  <si>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</si>
  <si>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</si>
  <si>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</si>
  <si>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</si>
  <si>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</si>
  <si>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</si>
  <si>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</si>
  <si>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</si>
  <si>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</si>
  <si>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</si>
  <si>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</si>
  <si>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</si>
  <si>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</si>
  <si>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</si>
  <si>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</si>
  <si>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</si>
  <si>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</si>
  <si>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</si>
  <si>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</si>
  <si>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</si>
  <si>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</si>
  <si>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</si>
  <si>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</si>
  <si>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</si>
  <si>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</si>
  <si>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</si>
  <si>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</si>
  <si>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</si>
  <si>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</si>
  <si>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</si>
  <si>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</si>
  <si>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</si>
  <si>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</si>
  <si>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</si>
  <si>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</si>
  <si>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</si>
  <si>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</si>
  <si>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</si>
  <si>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</si>
  <si>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</si>
  <si>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</si>
  <si>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</si>
  <si>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</si>
  <si>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</si>
  <si>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</si>
  <si>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</si>
  <si>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</si>
  <si>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</si>
  <si>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</si>
  <si>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</si>
  <si>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</si>
  <si>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</si>
  <si>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</si>
  <si>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</si>
  <si>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</si>
  <si>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</si>
  <si>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</si>
  <si>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</si>
  <si>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</si>
  <si>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</si>
  <si>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</si>
  <si>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</si>
  <si>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</si>
  <si>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</si>
  <si>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</si>
  <si>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</si>
  <si>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</si>
  <si>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</si>
  <si>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</si>
  <si>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</si>
  <si>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</si>
  <si>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</si>
  <si>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</si>
  <si>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</si>
  <si>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</si>
  <si>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</si>
  <si>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</si>
  <si>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</si>
  <si>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</si>
  <si>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</si>
  <si>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</si>
  <si>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</si>
  <si>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</si>
  <si>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</si>
  <si>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</si>
  <si>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</si>
  <si>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</si>
  <si>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</si>
  <si>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</si>
  <si>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</si>
  <si>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</si>
  <si>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</si>
  <si>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</si>
  <si>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</si>
  <si>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</si>
  <si>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</si>
  <si>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</si>
  <si>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</si>
  <si>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</si>
  <si>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</si>
  <si>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</si>
  <si>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</si>
  <si>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</si>
  <si>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</si>
  <si>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</si>
  <si>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</si>
  <si>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</si>
  <si>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</si>
  <si>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</si>
  <si>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</si>
  <si>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</si>
  <si>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</si>
  <si>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</si>
  <si>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</si>
  <si>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</si>
  <si>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</si>
  <si>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</si>
  <si>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</si>
  <si>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</si>
  <si>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</si>
  <si>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</si>
  <si>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</si>
  <si>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</si>
  <si>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</si>
  <si>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</si>
  <si>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</si>
  <si>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</si>
  <si>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</si>
  <si>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</si>
  <si>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</si>
  <si>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</si>
  <si>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</si>
  <si>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</si>
  <si>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</si>
  <si>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</si>
  <si>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</si>
  <si>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</si>
  <si>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</si>
  <si>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</si>
  <si>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</si>
  <si>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</si>
  <si>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</si>
  <si>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</si>
  <si>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</si>
  <si>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</si>
  <si>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</si>
  <si>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</si>
  <si>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</si>
  <si>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</si>
  <si>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</si>
  <si>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</si>
  <si>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</si>
  <si>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</si>
  <si>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</si>
  <si>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</si>
  <si>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</si>
  <si>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</si>
  <si>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</si>
  <si>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</si>
  <si>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</si>
  <si>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</si>
  <si>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</si>
  <si>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</si>
  <si>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</si>
  <si>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</si>
  <si>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</si>
  <si>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</si>
  <si>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</si>
  <si>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</si>
  <si>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</si>
  <si>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</si>
  <si>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</si>
  <si>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</si>
  <si>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</si>
  <si>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</si>
  <si>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</si>
  <si>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</si>
  <si>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</si>
  <si>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</si>
  <si>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</si>
  <si>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</si>
  <si>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</si>
  <si>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</si>
  <si>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</si>
  <si>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</si>
  <si>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</si>
  <si>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</si>
  <si>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</si>
  <si>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</si>
  <si>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</si>
  <si>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</si>
  <si>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</si>
  <si>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</si>
  <si>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</si>
  <si>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</si>
  <si>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</si>
  <si>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</si>
  <si>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</si>
  <si>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</si>
  <si>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</si>
  <si>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</si>
  <si>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</si>
  <si>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</si>
  <si>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</si>
  <si>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</si>
  <si>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</si>
  <si>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</si>
  <si>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</si>
  <si>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</si>
  <si>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</si>
  <si>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</si>
  <si>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</si>
  <si>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</si>
  <si>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</si>
  <si>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</si>
  <si>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</si>
  <si>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</si>
  <si>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</si>
  <si>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</si>
  <si>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</si>
  <si>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</si>
  <si>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</si>
  <si>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</si>
  <si>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</si>
  <si>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</si>
  <si>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</si>
  <si>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</si>
  <si>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</si>
  <si>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</si>
  <si>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</si>
  <si>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</si>
  <si>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</si>
  <si>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</si>
  <si>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</si>
  <si>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</si>
  <si>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</si>
  <si>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</si>
  <si>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</si>
  <si>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</si>
  <si>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</si>
  <si>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</si>
  <si>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</si>
  <si>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</si>
  <si>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</si>
  <si>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</si>
  <si>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</si>
  <si>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</si>
  <si>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</si>
  <si>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</si>
  <si>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</si>
  <si>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</si>
  <si>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</si>
  <si>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</si>
  <si>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</si>
  <si>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</si>
  <si>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</si>
  <si>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</si>
  <si>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</si>
  <si>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</si>
  <si>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</si>
  <si>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</si>
  <si>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</si>
  <si>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</si>
  <si>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</si>
  <si>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</si>
  <si>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</si>
  <si>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</si>
  <si>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</si>
  <si>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</si>
  <si>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</si>
  <si>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</si>
  <si>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</si>
  <si>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</si>
  <si>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</si>
  <si>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</si>
  <si>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</si>
  <si>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</si>
  <si>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</si>
  <si>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</si>
  <si>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</si>
  <si>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</si>
  <si>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</si>
  <si>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</si>
  <si>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</si>
  <si>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</si>
  <si>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</si>
  <si>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</si>
  <si>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</si>
  <si>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</si>
  <si>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</si>
  <si>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</si>
  <si>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</si>
  <si>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</si>
  <si>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</si>
  <si>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</si>
  <si>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</si>
  <si>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</si>
  <si>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</si>
  <si>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</si>
  <si>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</si>
  <si>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</si>
  <si>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</si>
  <si>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</si>
  <si>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</si>
  <si>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</si>
  <si>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</si>
  <si>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</si>
  <si>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</si>
  <si>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</si>
  <si>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</si>
  <si>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</si>
  <si>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</si>
  <si>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</si>
  <si>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</si>
  <si>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</si>
  <si>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</si>
  <si>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</si>
  <si>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</si>
  <si>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</si>
  <si>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</si>
  <si>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</si>
  <si>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</si>
  <si>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</si>
  <si>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</si>
  <si>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</si>
  <si>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</si>
  <si>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</si>
  <si>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</si>
  <si>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</si>
  <si>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</si>
  <si>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</si>
  <si>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</si>
  <si>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</si>
  <si>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</si>
  <si>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</si>
  <si>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</si>
  <si>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</si>
  <si>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</si>
  <si>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</si>
  <si>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</si>
  <si>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</si>
  <si>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</si>
  <si>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</si>
  <si>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</si>
  <si>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</si>
  <si>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</si>
  <si>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</si>
  <si>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</si>
  <si>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</si>
  <si>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</si>
  <si>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</si>
  <si>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</si>
  <si>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</si>
  <si>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</si>
  <si>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</si>
  <si>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</si>
  <si>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</si>
  <si>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</si>
  <si>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</si>
  <si>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</si>
  <si>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</si>
  <si>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</si>
  <si>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</si>
  <si>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</si>
  <si>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</si>
  <si>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</si>
  <si>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</si>
  <si>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</si>
  <si>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</si>
  <si>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</si>
  <si>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</si>
  <si>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</si>
  <si>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</si>
  <si>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</si>
  <si>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</si>
  <si>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</si>
  <si>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</si>
  <si>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</si>
  <si>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</si>
  <si>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</si>
  <si>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</si>
  <si>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</si>
  <si>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</si>
  <si>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</si>
  <si>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</si>
  <si>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</si>
  <si>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</si>
  <si>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</si>
  <si>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</si>
  <si>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</si>
  <si>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</si>
  <si>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</si>
  <si>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</si>
  <si>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</si>
  <si>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</si>
  <si>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</si>
  <si>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</si>
  <si>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</si>
  <si>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</si>
  <si>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</si>
  <si>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</si>
  <si>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</si>
  <si>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</si>
  <si>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</si>
  <si>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</si>
  <si>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</si>
  <si>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</si>
  <si>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</si>
  <si>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</si>
  <si>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</si>
  <si>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</si>
  <si>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</si>
  <si>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</si>
  <si>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</si>
  <si>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</si>
  <si>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</si>
  <si>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</si>
  <si>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</si>
  <si>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</si>
  <si>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</si>
  <si>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</si>
  <si>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</si>
  <si>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</si>
  <si>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</si>
  <si>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</si>
  <si>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</si>
  <si>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</si>
  <si>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</si>
  <si>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</si>
  <si>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</si>
  <si>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</si>
  <si>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</si>
  <si>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</si>
  <si>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</si>
  <si>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</si>
  <si>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</si>
  <si>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</si>
  <si>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</si>
  <si>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</si>
  <si>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</si>
  <si>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</si>
  <si>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</si>
  <si>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</si>
  <si>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</si>
  <si>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</si>
  <si>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</si>
  <si>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</si>
  <si>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</si>
  <si>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</si>
  <si>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</si>
  <si>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</si>
  <si>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</si>
  <si>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</si>
  <si>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</si>
  <si>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</si>
  <si>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</si>
  <si>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</si>
  <si>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</si>
  <si>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</si>
  <si>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</si>
  <si>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</si>
  <si>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</si>
  <si>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</si>
  <si>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</si>
  <si>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</si>
  <si>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</si>
  <si>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</si>
  <si>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</si>
  <si>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</si>
  <si>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</si>
  <si>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</si>
  <si>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</si>
  <si>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</si>
  <si>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</si>
  <si>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</si>
  <si>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</si>
  <si>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</si>
  <si>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</si>
  <si>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</si>
  <si>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</si>
  <si>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</si>
  <si>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</si>
  <si>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</si>
  <si>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</si>
  <si>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</si>
  <si>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</si>
  <si>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</si>
  <si>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</si>
  <si>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</si>
  <si>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</si>
  <si>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</si>
  <si>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</si>
  <si>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</si>
  <si>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</si>
  <si>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</si>
  <si>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</si>
  <si>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</si>
  <si>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</si>
  <si>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</si>
  <si>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</si>
  <si>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</si>
  <si>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</si>
  <si>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</si>
  <si>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</si>
  <si>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</si>
  <si>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</si>
  <si>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</si>
  <si>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</si>
  <si>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</si>
  <si>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</si>
  <si>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</si>
  <si>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</si>
  <si>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</si>
  <si>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</si>
  <si>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</si>
  <si>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</si>
  <si>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</si>
  <si>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</si>
  <si>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</si>
  <si>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</si>
  <si>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</si>
  <si>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</si>
  <si>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</si>
  <si>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</si>
  <si>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</si>
  <si>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</si>
  <si>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</si>
  <si>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</si>
  <si>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</si>
  <si>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</si>
  <si>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</si>
  <si>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</si>
  <si>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</si>
  <si>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</si>
  <si>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</si>
  <si>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</si>
  <si>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</si>
  <si>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</si>
  <si>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</si>
  <si>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</si>
  <si>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</si>
  <si>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</si>
  <si>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</si>
  <si>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</si>
  <si>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</si>
  <si>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</si>
  <si>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</si>
  <si>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</si>
  <si>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</si>
  <si>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</si>
  <si>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</si>
  <si>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</si>
  <si>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</si>
  <si>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</si>
  <si>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</si>
  <si>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</si>
  <si>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</si>
  <si>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</si>
  <si>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</si>
  <si>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</si>
  <si>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</si>
  <si>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</si>
  <si>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</si>
  <si>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</si>
  <si>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</si>
  <si>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</si>
  <si>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</si>
  <si>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</si>
  <si>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</si>
  <si>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</si>
  <si>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</si>
  <si>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</si>
  <si>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</si>
  <si>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</si>
  <si>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</si>
  <si>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</si>
  <si>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</si>
  <si>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</si>
  <si>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</si>
  <si>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</si>
  <si>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</si>
  <si>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</si>
  <si>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</si>
  <si>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</si>
  <si>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</si>
  <si>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</si>
  <si>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</si>
  <si>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</si>
  <si>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</si>
  <si>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</si>
  <si>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</si>
  <si>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</si>
  <si>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</si>
  <si>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</si>
  <si>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</si>
  <si>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</si>
  <si>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</si>
  <si>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</si>
  <si>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</si>
  <si>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</si>
  <si>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</si>
  <si>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</si>
  <si>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</si>
  <si>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</si>
  <si>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</si>
  <si>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</si>
  <si>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</si>
  <si>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</si>
  <si>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</si>
  <si>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</si>
  <si>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</si>
  <si>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</si>
  <si>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</si>
  <si>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</si>
  <si>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</si>
  <si>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</si>
  <si>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</si>
  <si>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</si>
  <si>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</si>
  <si>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</si>
  <si>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</si>
  <si>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</si>
  <si>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</si>
  <si>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</si>
  <si>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</si>
  <si>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</si>
  <si>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</si>
  <si>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</si>
  <si>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</si>
  <si>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</si>
  <si>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</si>
  <si>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</si>
  <si>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</si>
  <si>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</si>
  <si>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</si>
  <si>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</si>
  <si>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</si>
  <si>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</si>
  <si>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</si>
  <si>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</si>
  <si>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</si>
  <si>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</si>
  <si>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</si>
  <si>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</si>
  <si>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</si>
  <si>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</si>
  <si>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</si>
  <si>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</si>
  <si>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</si>
  <si>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</si>
  <si>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</si>
  <si>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</si>
  <si>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</si>
  <si>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</si>
  <si>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</si>
  <si>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</si>
  <si>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</si>
  <si>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</si>
  <si>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</si>
  <si>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</si>
  <si>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</si>
  <si>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</si>
  <si>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</si>
  <si>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</si>
  <si>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</si>
  <si>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</si>
  <si>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</si>
  <si>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</si>
  <si>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</si>
  <si>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</si>
  <si>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</si>
  <si>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</si>
  <si>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</si>
  <si>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</si>
  <si>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</si>
  <si>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</si>
  <si>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</si>
  <si>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</si>
  <si>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</si>
  <si>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</si>
  <si>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</si>
  <si>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</si>
  <si>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</si>
  <si>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</si>
  <si>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</si>
  <si>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</si>
  <si>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</si>
  <si>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</si>
  <si>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</si>
  <si>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</si>
  <si>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</si>
  <si>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</si>
  <si>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</si>
  <si>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</si>
  <si>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</si>
  <si>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</si>
  <si>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</si>
  <si>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</si>
  <si>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</si>
  <si>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</si>
  <si>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</si>
  <si>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</si>
  <si>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</si>
  <si>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</si>
  <si>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</si>
  <si>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</si>
  <si>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</si>
  <si>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</si>
  <si>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</si>
  <si>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</si>
  <si>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</si>
  <si>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</si>
  <si>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</si>
  <si>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</si>
  <si>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</si>
  <si>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</si>
  <si>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</si>
  <si>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</si>
  <si>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</si>
  <si>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</si>
  <si>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</si>
  <si>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</si>
  <si>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</si>
  <si>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</si>
  <si>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</si>
  <si>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</si>
  <si>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</si>
  <si>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</si>
  <si>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</si>
  <si>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</si>
  <si>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</si>
  <si>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</si>
  <si>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</si>
  <si>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</si>
  <si>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</si>
  <si>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</si>
  <si>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</si>
  <si>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</si>
  <si>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</si>
  <si>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</si>
  <si>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</si>
  <si>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</si>
  <si>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</si>
  <si>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</si>
  <si>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</si>
  <si>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</si>
  <si>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</si>
  <si>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</si>
  <si>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</si>
  <si>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</si>
  <si>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</si>
  <si>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</si>
  <si>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</si>
  <si>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</si>
  <si>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</si>
  <si>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</si>
  <si>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</si>
  <si>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</si>
  <si>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</si>
  <si>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</si>
  <si>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</si>
  <si>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</si>
  <si>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</si>
  <si>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</si>
  <si>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</si>
  <si>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</si>
  <si>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</si>
  <si>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</si>
  <si>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</si>
  <si>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</si>
  <si>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</si>
  <si>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</si>
  <si>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</si>
  <si>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</si>
  <si>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</si>
  <si>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</si>
  <si>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</si>
  <si>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</si>
  <si>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</si>
  <si>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</si>
  <si>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</si>
  <si>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</si>
  <si>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</si>
  <si>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</si>
  <si>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</si>
  <si>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</si>
  <si>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</si>
  <si>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</si>
  <si>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</si>
  <si>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</si>
  <si>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</si>
  <si>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</si>
  <si>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</si>
  <si>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</si>
  <si>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</si>
  <si>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</si>
  <si>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</si>
  <si>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</si>
  <si>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</si>
  <si>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</si>
  <si>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</si>
  <si>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</si>
  <si>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</si>
  <si>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</si>
  <si>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</si>
  <si>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</si>
  <si>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</si>
  <si>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</si>
  <si>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</si>
  <si>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</si>
  <si>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</si>
  <si>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</si>
  <si>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</si>
  <si>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</si>
  <si>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</si>
  <si>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</si>
  <si>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</si>
  <si>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</si>
  <si>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</si>
  <si>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</si>
  <si>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</si>
  <si>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</si>
  <si>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</si>
  <si>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</si>
  <si>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</si>
  <si>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</si>
  <si>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</si>
  <si>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</si>
  <si>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</si>
  <si>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</si>
  <si>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</si>
  <si>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</si>
  <si>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</si>
  <si>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</si>
  <si>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</si>
  <si>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</si>
  <si>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</si>
  <si>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</si>
  <si>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</si>
  <si>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</si>
  <si>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</si>
  <si>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</si>
  <si>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</si>
  <si>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</si>
  <si>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</si>
  <si>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</si>
  <si>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</si>
  <si>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</si>
  <si>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</si>
  <si>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</si>
  <si>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</si>
  <si>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</si>
  <si>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</si>
  <si>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</si>
  <si>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</si>
  <si>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</si>
  <si>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</si>
  <si>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</si>
  <si>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</si>
  <si>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</si>
  <si>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</si>
  <si>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</si>
  <si>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</si>
  <si>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</si>
  <si>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</si>
  <si>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</si>
  <si>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</si>
  <si>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</si>
  <si>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</si>
  <si>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</si>
  <si>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</si>
  <si>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</si>
  <si>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</si>
  <si>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</si>
  <si>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</si>
  <si>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</si>
  <si>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</si>
  <si>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</si>
  <si>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</si>
  <si>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</si>
  <si>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</si>
  <si>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</si>
  <si>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</si>
  <si>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</si>
  <si>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</si>
  <si>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</si>
  <si>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</si>
  <si>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</si>
  <si>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</si>
  <si>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</si>
  <si>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</si>
  <si>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</si>
  <si>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</si>
  <si>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</si>
  <si>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</si>
  <si>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</si>
  <si>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</si>
  <si>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</si>
  <si>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</si>
  <si>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</si>
  <si>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</si>
  <si>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</si>
  <si>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</si>
  <si>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</si>
  <si>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</si>
  <si>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</si>
  <si>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</si>
  <si>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</si>
  <si>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</si>
  <si>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</si>
  <si>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</si>
  <si>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</si>
  <si>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</si>
  <si>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</si>
  <si>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</si>
  <si>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</si>
  <si>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</si>
  <si>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</si>
  <si>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</si>
  <si>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</si>
  <si>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</si>
  <si>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</si>
  <si>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</si>
  <si>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</si>
  <si>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</si>
  <si>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</si>
  <si>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</si>
  <si>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</si>
  <si>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</si>
  <si>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</si>
  <si>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</si>
  <si>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</si>
  <si>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</si>
  <si>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</si>
  <si>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</si>
  <si>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</si>
  <si>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</si>
  <si>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</si>
  <si>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</si>
  <si>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</si>
  <si>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</si>
  <si>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</si>
  <si>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</si>
  <si>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</si>
  <si>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</si>
  <si>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</si>
  <si>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</si>
  <si>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</si>
  <si>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</si>
  <si>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</si>
  <si>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</si>
  <si>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</si>
  <si>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</si>
  <si>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</si>
  <si>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</si>
  <si>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</si>
  <si>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</si>
  <si>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</si>
  <si>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</si>
  <si>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</si>
  <si>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</si>
  <si>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</si>
  <si>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</si>
  <si>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</si>
  <si>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</si>
  <si>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</si>
  <si>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</si>
  <si>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</si>
  <si>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</si>
  <si>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</si>
  <si>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</si>
  <si>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</si>
  <si>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</si>
  <si>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</si>
  <si>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</si>
  <si>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</si>
  <si>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</si>
  <si>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</si>
  <si>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</si>
  <si>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</si>
  <si>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</si>
  <si>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</si>
  <si>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</si>
  <si>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</si>
  <si>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</si>
  <si>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</si>
  <si>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</si>
  <si>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</si>
  <si>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</si>
  <si>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</si>
  <si>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</si>
  <si>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</si>
  <si>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</si>
  <si>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</si>
  <si>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</si>
  <si>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</si>
  <si>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</si>
  <si>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</si>
  <si>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</si>
  <si>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</si>
  <si>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</si>
  <si>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</si>
  <si>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</si>
  <si>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</si>
  <si>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</si>
  <si>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</si>
  <si>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</si>
  <si>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</si>
  <si>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</si>
  <si>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</si>
  <si>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</si>
  <si>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</si>
  <si>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</si>
  <si>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</si>
  <si>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</si>
  <si>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</si>
  <si>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</si>
  <si>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</si>
  <si>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</si>
  <si>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</si>
  <si>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</si>
  <si>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</si>
  <si>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</si>
  <si>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</si>
  <si>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</si>
  <si>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</si>
  <si>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</si>
  <si>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</si>
  <si>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</si>
  <si>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</si>
  <si>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</si>
  <si>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</si>
  <si>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</si>
  <si>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</si>
  <si>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</si>
  <si>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</si>
  <si>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</si>
  <si>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</si>
  <si>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</si>
  <si>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</si>
  <si>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</si>
  <si>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</si>
  <si>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</si>
  <si>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</si>
  <si>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</si>
  <si>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</si>
  <si>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</si>
  <si>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</si>
  <si>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</si>
  <si>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</si>
  <si>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</si>
  <si>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</si>
  <si>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</si>
  <si>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</si>
  <si>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</si>
  <si>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</si>
  <si>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</si>
  <si>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</si>
  <si>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</si>
  <si>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</si>
  <si>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</si>
  <si>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</si>
  <si>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</si>
  <si>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</si>
  <si>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</si>
  <si>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</si>
  <si>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</si>
  <si>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</si>
  <si>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</si>
  <si>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</si>
  <si>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</si>
  <si>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</si>
  <si>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</si>
  <si>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</si>
  <si>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</si>
  <si>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</si>
  <si>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</si>
  <si>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</si>
  <si>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</si>
  <si>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</si>
  <si>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</si>
  <si>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</si>
  <si>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</si>
  <si>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</si>
  <si>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</si>
  <si>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</si>
  <si>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</si>
  <si>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</si>
  <si>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</si>
  <si>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</si>
  <si>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</si>
  <si>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</si>
  <si>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</si>
  <si>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</si>
  <si>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</si>
  <si>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</si>
  <si>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</si>
  <si>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</si>
  <si>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</si>
  <si>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</si>
  <si>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</si>
  <si>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</si>
  <si>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</si>
  <si>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</si>
  <si>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</si>
  <si>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</si>
  <si>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</si>
  <si>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</si>
  <si>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</si>
  <si>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</si>
  <si>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</si>
  <si>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</si>
  <si>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</si>
  <si>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</si>
  <si>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</si>
  <si>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</si>
  <si>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</si>
  <si>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</si>
  <si>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</si>
  <si>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</si>
  <si>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</si>
  <si>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</si>
  <si>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</si>
  <si>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</si>
  <si>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</si>
  <si>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</si>
  <si>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</si>
  <si>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</si>
  <si>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</si>
  <si>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</si>
  <si>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</si>
  <si>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</si>
  <si>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</si>
  <si>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</si>
  <si>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</si>
  <si>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</si>
  <si>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</si>
  <si>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</si>
  <si>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</si>
  <si>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</si>
  <si>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</si>
  <si>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</si>
  <si>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</si>
  <si>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</si>
  <si>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</si>
  <si>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</si>
  <si>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</si>
  <si>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</si>
  <si>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</si>
  <si>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</si>
  <si>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</si>
  <si>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</si>
  <si>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</si>
  <si>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</si>
  <si>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</si>
  <si>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</si>
  <si>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</si>
  <si>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</si>
  <si>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</si>
  <si>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</si>
  <si>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</si>
  <si>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</si>
  <si>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</si>
  <si>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</si>
  <si>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</si>
  <si>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</si>
  <si>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</si>
  <si>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</si>
  <si>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</si>
  <si>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</si>
  <si>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</si>
  <si>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</si>
  <si>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</si>
  <si>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</si>
  <si>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</si>
  <si>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</si>
  <si>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</si>
  <si>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</si>
  <si>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</si>
  <si>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</si>
  <si>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</si>
  <si>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</si>
  <si>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</si>
  <si>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</si>
  <si>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</si>
  <si>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</si>
  <si>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</si>
  <si>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</si>
  <si>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</si>
  <si>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</si>
  <si>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</si>
  <si>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</si>
  <si>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</si>
  <si>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</si>
  <si>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</si>
  <si>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</si>
  <si>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</si>
  <si>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</si>
  <si>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</si>
  <si>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</si>
  <si>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</si>
  <si>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</si>
  <si>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</si>
  <si>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</si>
  <si>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</si>
  <si>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</si>
  <si>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</si>
  <si>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</si>
  <si>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</si>
  <si>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</si>
  <si>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</si>
  <si>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</si>
  <si>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</si>
  <si>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</si>
  <si>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</si>
  <si>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</si>
  <si>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</si>
  <si>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</si>
  <si>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</si>
  <si>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</si>
  <si>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</si>
  <si>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</si>
  <si>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</si>
  <si>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</si>
  <si>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</si>
  <si>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</si>
  <si>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</si>
  <si>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</si>
  <si>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</si>
  <si>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</si>
  <si>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</si>
  <si>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</si>
  <si>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</si>
  <si>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</si>
  <si>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</si>
  <si>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</si>
  <si>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</si>
  <si>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</si>
  <si>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</si>
  <si>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</si>
  <si>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</si>
  <si>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</si>
  <si>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</si>
  <si>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</si>
  <si>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</si>
  <si>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</si>
  <si>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</si>
  <si>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</si>
  <si>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</si>
  <si>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</si>
  <si>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</si>
  <si>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</si>
  <si>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</si>
  <si>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</si>
  <si>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</si>
  <si>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</si>
  <si>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</si>
  <si>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</si>
  <si>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</si>
  <si>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</si>
  <si>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</si>
  <si>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</si>
  <si>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</si>
  <si>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</si>
  <si>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</si>
  <si>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</si>
  <si>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</si>
  <si>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</si>
  <si>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</si>
  <si>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</si>
  <si>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</si>
  <si>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</si>
  <si>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</si>
  <si>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</si>
  <si>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</si>
  <si>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MONTJOIE</t>
  </si>
  <si>
    <t>LA SEOUNE</t>
  </si>
  <si>
    <t>05116100</t>
  </si>
  <si>
    <t>18310006400033</t>
  </si>
  <si>
    <t>Agence de l'Eau Adour-Garonne</t>
  </si>
  <si>
    <t>34255833500077</t>
  </si>
  <si>
    <t>AQUASCOP BIOLOGIE site de Monptellier</t>
  </si>
  <si>
    <t>LISA MORENO, ANTOINE ROBE</t>
  </si>
  <si>
    <t>IBMR standard</t>
  </si>
  <si>
    <t>GAUCHE</t>
  </si>
  <si>
    <t>ETIAGE NORMAL</t>
  </si>
  <si>
    <t>FAIBLEMENT NUAGEUX</t>
  </si>
  <si>
    <t>NULLE</t>
  </si>
  <si>
    <t>OUI</t>
  </si>
  <si>
    <t>abondant</t>
  </si>
  <si>
    <t>IBMR-19-M103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</si>
</sst>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G26" sqref="G2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533412</v>
      </c>
      <c r="G10" s="113"/>
      <c r="H10" s="114"/>
    </row>
    <row r="11" spans="1:8" ht="15">
      <c r="A11" s="10" t="s">
        <v>2277</v>
      </c>
      <c r="B11" s="47">
        <v>43704</v>
      </c>
      <c r="D11" s="10" t="s">
        <v>2280</v>
      </c>
      <c r="E11" s="52">
        <v>6345975</v>
      </c>
      <c r="G11" s="113"/>
      <c r="H11" s="114"/>
    </row>
    <row r="12" spans="1:8" ht="15">
      <c r="A12" s="10" t="s">
        <v>2283</v>
      </c>
      <c r="B12" s="52" t="s">
        <v>5302</v>
      </c>
      <c r="D12" s="10" t="s">
        <v>2281</v>
      </c>
      <c r="E12" s="52">
        <v>533347</v>
      </c>
      <c r="G12" s="115"/>
      <c r="H12" s="116"/>
    </row>
    <row r="13" spans="1:5" ht="17.25" customHeight="1" thickBot="1">
      <c r="A13" s="2"/>
      <c r="B13" s="55"/>
      <c r="D13" s="10" t="s">
        <v>2282</v>
      </c>
      <c r="E13" s="52">
        <v>6345906</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533412</v>
      </c>
    </row>
    <row r="18" spans="1:3" ht="15">
      <c r="A18" s="123"/>
      <c r="B18" s="49" t="s">
        <v>2267</v>
      </c>
      <c r="C18" s="61">
        <f>E11</f>
        <v>6345975</v>
      </c>
    </row>
    <row r="19" spans="1:2" ht="15">
      <c r="A19" s="3" t="s">
        <v>2063</v>
      </c>
      <c r="B19" s="29">
        <v>75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v>
      </c>
      <c r="D35" s="28" t="s">
        <v>2284</v>
      </c>
      <c r="E35" s="32">
        <v>94</v>
      </c>
    </row>
    <row r="36" spans="1:5" s="7" customFormat="1" ht="15" customHeight="1">
      <c r="A36" s="5" t="s">
        <v>2113</v>
      </c>
      <c r="B36" s="30">
        <v>12</v>
      </c>
      <c r="C36" s="6"/>
      <c r="D36" s="8" t="s">
        <v>2112</v>
      </c>
      <c r="E36" s="30">
        <v>88</v>
      </c>
    </row>
    <row r="37" spans="1:5" s="7" customFormat="1" ht="15" customHeight="1">
      <c r="A37" s="5" t="s">
        <v>2111</v>
      </c>
      <c r="B37" s="30">
        <v>2.3</v>
      </c>
      <c r="C37" s="6"/>
      <c r="D37" s="8" t="s">
        <v>2110</v>
      </c>
      <c r="E37" s="30">
        <v>4.8</v>
      </c>
    </row>
    <row r="38" spans="1:5" s="7" customFormat="1" ht="15" customHeight="1">
      <c r="A38" s="5" t="s">
        <v>2115</v>
      </c>
      <c r="B38" s="30">
        <v>1</v>
      </c>
      <c r="C38" s="6"/>
      <c r="D38" s="8" t="s">
        <v>2115</v>
      </c>
      <c r="E38" s="30">
        <v>5</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5</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v>5</v>
      </c>
    </row>
    <row r="74" spans="1:5" s="15" customFormat="1" ht="15">
      <c r="A74" s="3" t="s">
        <v>2082</v>
      </c>
      <c r="B74" s="9">
        <v>2</v>
      </c>
      <c r="C74" s="6"/>
      <c r="D74" s="10" t="s">
        <v>2082</v>
      </c>
      <c r="E74" s="9">
        <v>3</v>
      </c>
    </row>
    <row r="75" spans="1:5" s="15" customFormat="1" ht="15">
      <c r="A75" s="3" t="s">
        <v>2081</v>
      </c>
      <c r="B75" s="9">
        <v>3</v>
      </c>
      <c r="C75" s="6"/>
      <c r="D75" s="10" t="s">
        <v>2081</v>
      </c>
      <c r="E75" s="9">
        <v>3</v>
      </c>
    </row>
    <row r="76" spans="1:5" s="15" customFormat="1" ht="15">
      <c r="A76" s="3" t="s">
        <v>2080</v>
      </c>
      <c r="B76" s="9">
        <v>4</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c r="C84" s="6"/>
      <c r="D84" s="10" t="s">
        <v>2074</v>
      </c>
      <c r="E84" s="9"/>
    </row>
    <row r="85" spans="1:5" s="15" customFormat="1" ht="15">
      <c r="A85" s="3" t="s">
        <v>2073</v>
      </c>
      <c r="B85" s="9">
        <v>3</v>
      </c>
      <c r="C85" s="6"/>
      <c r="D85" s="10" t="s">
        <v>2073</v>
      </c>
      <c r="E85" s="9">
        <v>4</v>
      </c>
    </row>
    <row r="86" spans="1:5" s="15" customFormat="1" ht="15">
      <c r="A86" s="3" t="s">
        <v>2072</v>
      </c>
      <c r="B86" s="9">
        <v>2</v>
      </c>
      <c r="C86" s="6"/>
      <c r="D86" s="10" t="s">
        <v>2072</v>
      </c>
      <c r="E86" s="9">
        <v>3</v>
      </c>
    </row>
    <row r="87" spans="1:5" s="15" customFormat="1" ht="15">
      <c r="A87" s="3" t="s">
        <v>2071</v>
      </c>
      <c r="B87" s="9"/>
      <c r="C87" s="6"/>
      <c r="D87" s="10" t="s">
        <v>2071</v>
      </c>
      <c r="E87" s="9"/>
    </row>
    <row r="88" spans="1:5" s="15" customFormat="1" ht="15">
      <c r="A88" s="3" t="s">
        <v>2070</v>
      </c>
      <c r="B88" s="9">
        <v>2</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0.25</v>
      </c>
      <c r="E98" s="35">
        <v>0.75</v>
      </c>
      <c r="F98" s="35" t="s">
        <v>2290</v>
      </c>
      <c r="G98" s="79"/>
      <c r="H98" s="80"/>
    </row>
    <row r="99" spans="1:8" ht="15">
      <c r="A99" s="33" t="s">
        <v>1088</v>
      </c>
      <c r="B99" s="20" t="str">
        <f>IF(A99="NEWCOD",IF(ISBLANK(G99),"renseigner le champ 'Nouveau taxon'",G99),VLOOKUP(A99,'Ref Taxo'!A:B,2,FALSE))</f>
        <v>Lyngbya</v>
      </c>
      <c r="C99" s="21">
        <f>IF(A99="NEWCOD",IF(ISBLANK(H99),"NoCod",H99),VLOOKUP(A99,'Ref Taxo'!A:D,4,FALSE))</f>
        <v>1107</v>
      </c>
      <c r="D99" s="34"/>
      <c r="E99" s="35">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1</v>
      </c>
      <c r="E100" s="35">
        <v>1.25</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0.2</v>
      </c>
      <c r="E101" s="35">
        <v>2</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c r="E103" s="35">
        <v>0.2</v>
      </c>
      <c r="F103" s="35" t="s">
        <v>2290</v>
      </c>
      <c r="G103" s="79"/>
      <c r="H103" s="80"/>
    </row>
    <row r="104" spans="1:8" ht="15">
      <c r="A104" s="33" t="s">
        <v>1336</v>
      </c>
      <c r="B104" s="20" t="str">
        <f>IF(A104="NEWCOD",IF(ISBLANK(G104),"renseigner le champ 'Nouveau taxon'",G104),VLOOKUP(A104,'Ref Taxo'!A:B,2,FALSE))</f>
        <v>Pellia endiviifolia</v>
      </c>
      <c r="C104" s="21">
        <f>IF(A104="NEWCOD",IF(ISBLANK(H104),"NoCod",H104),VLOOKUP(A104,'Ref Taxo'!A:D,4,FALSE))</f>
        <v>1197</v>
      </c>
      <c r="D104" s="34">
        <v>0.01</v>
      </c>
      <c r="E104" s="35"/>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c r="E105" s="35">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0.04</v>
      </c>
      <c r="E106" s="35">
        <v>0.02</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v>0.4</v>
      </c>
      <c r="E107" s="35">
        <v>0.03</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0.35</v>
      </c>
      <c r="E108" s="35">
        <v>0.02</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35">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35">
        <v>0.01</v>
      </c>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c r="E111" s="35">
        <v>0.01</v>
      </c>
      <c r="F111" s="35" t="s">
        <v>2290</v>
      </c>
      <c r="G111" s="79"/>
      <c r="H111" s="80"/>
    </row>
    <row r="112" spans="1:8" ht="15">
      <c r="A112" s="33" t="s">
        <v>1366</v>
      </c>
      <c r="B112" s="20" t="str">
        <f>IF(A112="NEWCOD",IF(ISBLANK(G112),"renseigner le champ 'Nouveau taxon'",G112),VLOOKUP(A112,'Ref Taxo'!A:B,2,FALSE))</f>
        <v>Phalaris arundinacea</v>
      </c>
      <c r="C112" s="21">
        <f>IF(A112="NEWCOD",IF(ISBLANK(H112),"NoCod",H112),VLOOKUP(A112,'Ref Taxo'!A:D,4,FALSE))</f>
        <v>1577</v>
      </c>
      <c r="D112" s="34"/>
      <c r="E112" s="35">
        <v>0.01</v>
      </c>
      <c r="F112" s="35" t="s">
        <v>2290</v>
      </c>
      <c r="G112" s="79"/>
      <c r="H112" s="80"/>
    </row>
    <row r="113" spans="1:8" ht="15">
      <c r="A113" s="33" t="s">
        <v>1782</v>
      </c>
      <c r="B113" s="20" t="str">
        <f>IF(A113="NEWCOD",IF(ISBLANK(G113),"renseigner le champ 'Nouveau taxon'",G113),VLOOKUP(A113,'Ref Taxo'!A:B,2,FALSE))</f>
        <v>Schoenoplectus lacustris</v>
      </c>
      <c r="C113" s="21">
        <f>IF(A113="NEWCOD",IF(ISBLANK(H113),"NoCod",H113),VLOOKUP(A113,'Ref Taxo'!A:D,4,FALSE))</f>
        <v>31026</v>
      </c>
      <c r="D113" s="34"/>
      <c r="E113" s="35">
        <v>0.01</v>
      </c>
      <c r="F113" s="35" t="s">
        <v>2290</v>
      </c>
      <c r="G113" s="79"/>
      <c r="H113" s="80"/>
    </row>
    <row r="114" spans="1:8" ht="15">
      <c r="A114" s="33" t="s">
        <v>2010</v>
      </c>
      <c r="B114" s="20" t="str">
        <f>IF(A114="NEWCOD",IF(ISBLANK(G114),"renseigner le champ 'Nouveau taxon'",G114),VLOOKUP(A114,'Ref Taxo'!A:B,2,FALSE))</f>
        <v>Veronica anagallis-aquatica</v>
      </c>
      <c r="C114" s="21">
        <f>IF(A114="NEWCOD",IF(ISBLANK(H114),"NoCod",H114),VLOOKUP(A114,'Ref Taxo'!A:D,4,FALSE))</f>
        <v>1955</v>
      </c>
      <c r="D114" s="34"/>
      <c r="E114" s="35">
        <v>0.01</v>
      </c>
      <c r="F114" s="35" t="s">
        <v>2290</v>
      </c>
      <c r="G114" s="79"/>
      <c r="H114" s="80"/>
    </row>
    <row r="115" spans="1:8" ht="15">
      <c r="A115" s="33" t="s">
        <v>338</v>
      </c>
      <c r="B115" s="20" t="str">
        <f>IF(A115="NEWCOD",IF(ISBLANK(G115),"renseigner le champ 'Nouveau taxon'",G115),VLOOKUP(A115,'Ref Taxo'!A:B,2,FALSE))</f>
        <v>Carex</v>
      </c>
      <c r="C115" s="21">
        <f>IF(A115="NEWCOD",IF(ISBLANK(H115),"NoCod",H115),VLOOKUP(A115,'Ref Taxo'!A:D,4,FALSE))</f>
        <v>1466</v>
      </c>
      <c r="D115" s="34"/>
      <c r="E115" s="35">
        <v>0.01</v>
      </c>
      <c r="F115" s="35" t="s">
        <v>2290</v>
      </c>
      <c r="G115" s="79"/>
      <c r="H115" s="80"/>
    </row>
    <row r="116" spans="1:8" ht="15">
      <c r="A116" s="33" t="s">
        <v>247</v>
      </c>
      <c r="B116" s="20" t="str">
        <f>IF(A116="NEWCOD",IF(ISBLANK(G116),"renseigner le champ 'Nouveau taxon'",G116),VLOOKUP(A116,'Ref Taxo'!A:B,2,FALSE))</f>
        <v>Callitriche</v>
      </c>
      <c r="C116" s="21">
        <f>IF(A116="NEWCOD",IF(ISBLANK(H116),"NoCod",H116),VLOOKUP(A116,'Ref Taxo'!A:D,4,FALSE))</f>
        <v>1696</v>
      </c>
      <c r="D116" s="34"/>
      <c r="E116" s="35">
        <v>0.01</v>
      </c>
      <c r="F116" s="35" t="s">
        <v>2290</v>
      </c>
      <c r="G116" s="79"/>
      <c r="H116" s="80"/>
    </row>
    <row r="117" spans="1:8" ht="15">
      <c r="A117" s="33" t="s">
        <v>827</v>
      </c>
      <c r="B117" s="20" t="str">
        <f>IF(A117="NEWCOD",IF(ISBLANK(G117),"renseigner le champ 'Nouveau taxon'",G117),VLOOKUP(A117,'Ref Taxo'!A:B,2,FALSE))</f>
        <v xml:space="preserve">Helosciadium nodiflorum </v>
      </c>
      <c r="C117" s="21">
        <f>IF(A117="NEWCOD",IF(ISBLANK(H117),"NoCod",H117),VLOOKUP(A117,'Ref Taxo'!A:D,4,FALSE))</f>
        <v>30053</v>
      </c>
      <c r="D117" s="34"/>
      <c r="E117" s="35">
        <v>0.01</v>
      </c>
      <c r="F117" s="35" t="s">
        <v>2290</v>
      </c>
      <c r="G117" s="79"/>
      <c r="H117" s="80"/>
    </row>
    <row r="118" spans="1:8" ht="15">
      <c r="A118" s="33" t="s">
        <v>1476</v>
      </c>
      <c r="B118" s="20" t="str">
        <f>IF(A118="NEWCOD",IF(ISBLANK(G118),"renseigner le champ 'Nouveau taxon'",G118),VLOOKUP(A118,'Ref Taxo'!A:B,2,FALSE))</f>
        <v>Potamogeton nodosus</v>
      </c>
      <c r="C118" s="21">
        <f>IF(A118="NEWCOD",IF(ISBLANK(H118),"NoCod",H118),VLOOKUP(A118,'Ref Taxo'!A:D,4,FALSE))</f>
        <v>1652</v>
      </c>
      <c r="D118" s="34"/>
      <c r="E118" s="35">
        <v>0.01</v>
      </c>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