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0092" sheetId="2" r:id="rId2"/>
    <sheet name="Mises à jour" sheetId="3" r:id="rId3"/>
  </sheets>
  <definedNames/>
  <calcPr calcId="145621"/>
</workbook>
</file>

<file path=xl/sharedStrings.xml><?xml version="1.0" encoding="utf-8"?>
<sst xmlns="http://schemas.openxmlformats.org/spreadsheetml/2006/main" count="6474" uniqueCount="5303">
  <si>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</si>
  <si>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</si>
  <si>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</si>
  <si>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</si>
  <si>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</si>
  <si>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</si>
  <si>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</si>
  <si>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</si>
  <si>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</si>
  <si>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</si>
  <si>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</si>
  <si>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</si>
  <si>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</si>
  <si>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</si>
  <si>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</si>
  <si>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</si>
  <si>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</si>
  <si>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</si>
  <si>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</si>
  <si>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</si>
  <si>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</si>
  <si>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</si>
  <si>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</si>
  <si>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</si>
  <si>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</si>
  <si>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</si>
  <si>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</si>
  <si>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</si>
  <si>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</si>
  <si>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</si>
  <si>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</si>
  <si>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</si>
  <si>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</si>
  <si>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</si>
  <si>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</si>
  <si>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</si>
  <si>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</si>
  <si>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</si>
  <si>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</si>
  <si>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</si>
  <si>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</si>
  <si>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</si>
  <si>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</si>
  <si>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</si>
  <si>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</si>
  <si>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</si>
  <si>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</si>
  <si>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</si>
  <si>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</si>
  <si>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</si>
  <si>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</si>
  <si>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</si>
  <si>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</si>
  <si>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</si>
  <si>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</si>
  <si>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</si>
  <si>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</si>
  <si>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</si>
  <si>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</si>
  <si>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</si>
  <si>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</si>
  <si>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</si>
  <si>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</si>
  <si>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</si>
  <si>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</si>
  <si>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</si>
  <si>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</si>
  <si>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</si>
  <si>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</si>
  <si>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</si>
  <si>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</si>
  <si>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</si>
  <si>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</si>
  <si>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</si>
  <si>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</si>
  <si>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</si>
  <si>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</si>
  <si>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</si>
  <si>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</si>
  <si>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</si>
  <si>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</si>
  <si>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</si>
  <si>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</si>
  <si>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</si>
  <si>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</si>
  <si>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</si>
  <si>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</si>
  <si>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</si>
  <si>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</si>
  <si>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</si>
  <si>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</si>
  <si>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</si>
  <si>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</si>
  <si>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</si>
  <si>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</si>
  <si>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</si>
  <si>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</si>
  <si>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</si>
  <si>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</si>
  <si>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</si>
  <si>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</si>
  <si>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</si>
  <si>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</si>
  <si>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</si>
  <si>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</si>
  <si>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</si>
  <si>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</si>
  <si>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</si>
  <si>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</si>
  <si>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</si>
  <si>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</si>
  <si>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</si>
  <si>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</si>
  <si>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</si>
  <si>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</si>
  <si>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</si>
  <si>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</si>
  <si>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</si>
  <si>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</si>
  <si>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</si>
  <si>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</si>
  <si>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</si>
  <si>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</si>
  <si>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</si>
  <si>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</si>
  <si>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</si>
  <si>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</si>
  <si>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</si>
  <si>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</si>
  <si>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</si>
  <si>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</si>
  <si>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</si>
  <si>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</si>
  <si>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</si>
  <si>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</si>
  <si>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</si>
  <si>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</si>
  <si>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</si>
  <si>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</si>
  <si>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</si>
  <si>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</si>
  <si>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</si>
  <si>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</si>
  <si>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</si>
  <si>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</si>
  <si>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</si>
  <si>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</si>
  <si>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</si>
  <si>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</si>
  <si>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</si>
  <si>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</si>
  <si>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</si>
  <si>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</si>
  <si>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</si>
  <si>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</si>
  <si>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</si>
  <si>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</si>
  <si>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</si>
  <si>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</si>
  <si>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</si>
  <si>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</si>
  <si>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</si>
  <si>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</si>
  <si>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</si>
  <si>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</si>
  <si>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</si>
  <si>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</si>
  <si>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</si>
  <si>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</si>
  <si>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</si>
  <si>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</si>
  <si>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</si>
  <si>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</si>
  <si>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</si>
  <si>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</si>
  <si>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</si>
  <si>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</si>
  <si>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</si>
  <si>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</si>
  <si>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</si>
  <si>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</si>
  <si>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</si>
  <si>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</si>
  <si>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</si>
  <si>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</si>
  <si>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</si>
  <si>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</si>
  <si>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</si>
  <si>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</si>
  <si>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</si>
  <si>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</si>
  <si>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</si>
  <si>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</si>
  <si>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</si>
  <si>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</si>
  <si>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</si>
  <si>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</si>
  <si>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</si>
  <si>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</si>
  <si>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</si>
  <si>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</si>
  <si>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</si>
  <si>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</si>
  <si>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</si>
  <si>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</si>
  <si>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</si>
  <si>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</si>
  <si>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</si>
  <si>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</si>
  <si>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</si>
  <si>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</si>
  <si>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</si>
  <si>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</si>
  <si>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</si>
  <si>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</si>
  <si>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</si>
  <si>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</si>
  <si>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</si>
  <si>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</si>
  <si>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</si>
  <si>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</si>
  <si>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</si>
  <si>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</si>
  <si>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</si>
  <si>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</si>
  <si>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</si>
  <si>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</si>
  <si>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</si>
  <si>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</si>
  <si>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</si>
  <si>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</si>
  <si>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</si>
  <si>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</si>
  <si>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</si>
  <si>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</si>
  <si>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</si>
  <si>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</si>
  <si>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</si>
  <si>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</si>
  <si>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</si>
  <si>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</si>
  <si>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</si>
  <si>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</si>
  <si>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</si>
  <si>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</si>
  <si>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</si>
  <si>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</si>
  <si>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</si>
  <si>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</si>
  <si>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</si>
  <si>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</si>
  <si>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</si>
  <si>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</si>
  <si>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</si>
  <si>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</si>
  <si>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</si>
  <si>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</si>
  <si>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</si>
  <si>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</si>
  <si>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</si>
  <si>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</si>
  <si>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</si>
  <si>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</si>
  <si>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</si>
  <si>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</si>
  <si>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</si>
  <si>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</si>
  <si>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</si>
  <si>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</si>
  <si>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</si>
  <si>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</si>
  <si>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</si>
  <si>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</si>
  <si>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</si>
  <si>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</si>
  <si>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</si>
  <si>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</si>
  <si>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</si>
  <si>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</si>
  <si>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</si>
  <si>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</si>
  <si>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</si>
  <si>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</si>
  <si>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</si>
  <si>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</si>
  <si>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</si>
  <si>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</si>
  <si>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</si>
  <si>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</si>
  <si>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</si>
  <si>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</si>
  <si>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</si>
  <si>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</si>
  <si>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</si>
  <si>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</si>
  <si>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</si>
  <si>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</si>
  <si>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</si>
  <si>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</si>
  <si>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</si>
  <si>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</si>
  <si>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</si>
  <si>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</si>
  <si>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</si>
  <si>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</si>
  <si>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</si>
  <si>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</si>
  <si>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</si>
  <si>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</si>
  <si>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</si>
  <si>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</si>
  <si>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</si>
  <si>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</si>
  <si>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</si>
  <si>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</si>
  <si>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</si>
  <si>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</si>
  <si>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</si>
  <si>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</si>
  <si>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</si>
  <si>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</si>
  <si>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</si>
  <si>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</si>
  <si>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</si>
  <si>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</si>
  <si>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</si>
  <si>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</si>
  <si>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</si>
  <si>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</si>
  <si>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</si>
  <si>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</si>
  <si>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</si>
  <si>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</si>
  <si>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</si>
  <si>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</si>
  <si>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</si>
  <si>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</si>
  <si>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</si>
  <si>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</si>
  <si>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</si>
  <si>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</si>
  <si>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</si>
  <si>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</si>
  <si>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</si>
  <si>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</si>
  <si>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</si>
  <si>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</si>
  <si>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</si>
  <si>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</si>
  <si>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</si>
  <si>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</si>
  <si>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</si>
  <si>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</si>
  <si>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</si>
  <si>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</si>
  <si>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</si>
  <si>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</si>
  <si>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</si>
  <si>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</si>
  <si>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</si>
  <si>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</si>
  <si>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</si>
  <si>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</si>
  <si>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</si>
  <si>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</si>
  <si>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</si>
  <si>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</si>
  <si>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</si>
  <si>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</si>
  <si>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</si>
  <si>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</si>
  <si>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</si>
  <si>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</si>
  <si>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</si>
  <si>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</si>
  <si>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</si>
  <si>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</si>
  <si>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</si>
  <si>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</si>
  <si>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</si>
  <si>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</si>
  <si>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</si>
  <si>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</si>
  <si>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</si>
  <si>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</si>
  <si>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</si>
  <si>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</si>
  <si>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</si>
  <si>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</si>
  <si>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</si>
  <si>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</si>
  <si>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</si>
  <si>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</si>
  <si>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</si>
  <si>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</si>
  <si>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</si>
  <si>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</si>
  <si>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</si>
  <si>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</si>
  <si>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</si>
  <si>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</si>
  <si>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</si>
  <si>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</si>
  <si>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</si>
  <si>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</si>
  <si>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</si>
  <si>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</si>
  <si>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</si>
  <si>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</si>
  <si>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</si>
  <si>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</si>
  <si>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</si>
  <si>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</si>
  <si>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</si>
  <si>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</si>
  <si>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</si>
  <si>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</si>
  <si>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</si>
  <si>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</si>
  <si>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</si>
  <si>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</si>
  <si>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</si>
  <si>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</si>
  <si>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</si>
  <si>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</si>
  <si>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</si>
  <si>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</si>
  <si>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</si>
  <si>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</si>
  <si>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</si>
  <si>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</si>
  <si>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</si>
  <si>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</si>
  <si>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</si>
  <si>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</si>
  <si>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</si>
  <si>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</si>
  <si>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</si>
  <si>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</si>
  <si>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</si>
  <si>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</si>
  <si>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</si>
  <si>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</si>
  <si>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</si>
  <si>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</si>
  <si>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</si>
  <si>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</si>
  <si>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</si>
  <si>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</si>
  <si>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</si>
  <si>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</si>
  <si>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</si>
  <si>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</si>
  <si>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</si>
  <si>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</si>
  <si>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</si>
  <si>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</si>
  <si>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</si>
  <si>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</si>
  <si>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</si>
  <si>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</si>
  <si>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</si>
  <si>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</si>
  <si>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</si>
  <si>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</si>
  <si>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</si>
  <si>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</si>
  <si>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</si>
  <si>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</si>
  <si>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</si>
  <si>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</si>
  <si>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</si>
  <si>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</si>
  <si>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</si>
  <si>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</si>
  <si>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</si>
  <si>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</si>
  <si>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</si>
  <si>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</si>
  <si>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</si>
  <si>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</si>
  <si>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</si>
  <si>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</si>
  <si>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</si>
  <si>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</si>
  <si>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</si>
  <si>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</si>
  <si>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</si>
  <si>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</si>
  <si>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</si>
  <si>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</si>
  <si>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</si>
  <si>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</si>
  <si>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</si>
  <si>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</si>
  <si>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</si>
  <si>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</si>
  <si>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</si>
  <si>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</si>
  <si>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</si>
  <si>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</si>
  <si>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</si>
  <si>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</si>
  <si>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</si>
  <si>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</si>
  <si>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</si>
  <si>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</si>
  <si>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</si>
  <si>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</si>
  <si>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</si>
  <si>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</si>
  <si>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</si>
  <si>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</si>
  <si>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</si>
  <si>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</si>
  <si>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</si>
  <si>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</si>
  <si>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</si>
  <si>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</si>
  <si>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</si>
  <si>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</si>
  <si>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</si>
  <si>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</si>
  <si>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</si>
  <si>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</si>
  <si>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</si>
  <si>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</si>
  <si>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</si>
  <si>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</si>
  <si>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</si>
  <si>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</si>
  <si>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</si>
  <si>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</si>
  <si>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</si>
  <si>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</si>
  <si>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</si>
  <si>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</si>
  <si>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</si>
  <si>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</si>
  <si>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</si>
  <si>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</si>
  <si>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</si>
  <si>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</si>
  <si>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</si>
  <si>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</si>
  <si>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</si>
  <si>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</si>
  <si>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</si>
  <si>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</si>
  <si>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</si>
  <si>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</si>
  <si>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</si>
  <si>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</si>
  <si>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</si>
  <si>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</si>
  <si>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</si>
  <si>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</si>
  <si>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</si>
  <si>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</si>
  <si>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</si>
  <si>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</si>
  <si>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</si>
  <si>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</si>
  <si>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</si>
  <si>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</si>
  <si>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</si>
  <si>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</si>
  <si>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</si>
  <si>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</si>
  <si>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</si>
  <si>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</si>
  <si>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</si>
  <si>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</si>
  <si>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</si>
  <si>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</si>
  <si>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</si>
  <si>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</si>
  <si>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</si>
  <si>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</si>
  <si>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</si>
  <si>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</si>
  <si>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</si>
  <si>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</si>
  <si>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</si>
  <si>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</si>
  <si>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</si>
  <si>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</si>
  <si>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</si>
  <si>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</si>
  <si>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</si>
  <si>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</si>
  <si>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</si>
  <si>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</si>
  <si>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</si>
  <si>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</si>
  <si>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</si>
  <si>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</si>
  <si>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</si>
  <si>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</si>
  <si>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</si>
  <si>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</si>
  <si>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</si>
  <si>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</si>
  <si>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</si>
  <si>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</si>
  <si>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</si>
  <si>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</si>
  <si>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</si>
  <si>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</si>
  <si>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</si>
  <si>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</si>
  <si>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</si>
  <si>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</si>
  <si>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</si>
  <si>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</si>
  <si>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</si>
  <si>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</si>
  <si>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</si>
  <si>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</si>
  <si>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</si>
  <si>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</si>
  <si>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</si>
  <si>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</si>
  <si>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</si>
  <si>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</si>
  <si>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</si>
  <si>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</si>
  <si>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</si>
  <si>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</si>
  <si>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</si>
  <si>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</si>
  <si>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</si>
  <si>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</si>
  <si>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</si>
  <si>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</si>
  <si>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</si>
  <si>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</si>
  <si>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</si>
  <si>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</si>
  <si>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</si>
  <si>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</si>
  <si>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</si>
  <si>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</si>
  <si>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</si>
  <si>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</si>
  <si>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</si>
  <si>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</si>
  <si>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</si>
  <si>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</si>
  <si>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</si>
  <si>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</si>
  <si>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</si>
  <si>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</si>
  <si>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</si>
  <si>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</si>
  <si>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</si>
  <si>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</si>
  <si>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</si>
  <si>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</si>
  <si>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</si>
  <si>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</si>
  <si>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</si>
  <si>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</si>
  <si>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</si>
  <si>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</si>
  <si>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</si>
  <si>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</si>
  <si>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</si>
  <si>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</si>
  <si>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</si>
  <si>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</si>
  <si>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</si>
  <si>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</si>
  <si>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</si>
  <si>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</si>
  <si>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</si>
  <si>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</si>
  <si>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</si>
  <si>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</si>
  <si>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</si>
  <si>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</si>
  <si>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</si>
  <si>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</si>
  <si>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</si>
  <si>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</si>
  <si>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</si>
  <si>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</si>
  <si>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</si>
  <si>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</si>
  <si>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</si>
  <si>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</si>
  <si>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</si>
  <si>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</si>
  <si>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</si>
  <si>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</si>
  <si>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</si>
  <si>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</si>
  <si>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</si>
  <si>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</si>
  <si>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</si>
  <si>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</si>
  <si>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</si>
  <si>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</si>
  <si>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</si>
  <si>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</si>
  <si>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</si>
  <si>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</si>
  <si>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</si>
  <si>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</si>
  <si>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</si>
  <si>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</si>
  <si>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</si>
  <si>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</si>
  <si>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</si>
  <si>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</si>
  <si>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</si>
  <si>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</si>
  <si>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</si>
  <si>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</si>
  <si>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</si>
  <si>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</si>
  <si>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</si>
  <si>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</si>
  <si>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</si>
  <si>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</si>
  <si>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</si>
  <si>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</si>
  <si>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</si>
  <si>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</si>
  <si>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</si>
  <si>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</si>
  <si>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</si>
  <si>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</si>
  <si>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</si>
  <si>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</si>
  <si>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</si>
  <si>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</si>
  <si>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</si>
  <si>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</si>
  <si>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</si>
  <si>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</si>
  <si>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</si>
  <si>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</si>
  <si>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</si>
  <si>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</si>
  <si>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</si>
  <si>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</si>
  <si>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</si>
  <si>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</si>
  <si>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</si>
  <si>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</si>
  <si>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</si>
  <si>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</si>
  <si>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</si>
  <si>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</si>
  <si>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</si>
  <si>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</si>
  <si>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</si>
  <si>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</si>
  <si>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</si>
  <si>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</si>
  <si>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</si>
  <si>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</si>
  <si>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</si>
  <si>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</si>
  <si>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</si>
  <si>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</si>
  <si>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</si>
  <si>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</si>
  <si>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</si>
  <si>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</si>
  <si>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</si>
  <si>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</si>
  <si>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</si>
  <si>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</si>
  <si>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</si>
  <si>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</si>
  <si>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</si>
  <si>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</si>
  <si>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</si>
  <si>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</si>
  <si>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</si>
  <si>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</si>
  <si>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</si>
  <si>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</si>
  <si>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</si>
  <si>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</si>
  <si>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</si>
  <si>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</si>
  <si>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</si>
  <si>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</si>
  <si>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</si>
  <si>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</si>
  <si>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</si>
  <si>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</si>
  <si>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</si>
  <si>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</si>
  <si>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</si>
  <si>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</si>
  <si>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</si>
  <si>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</si>
  <si>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</si>
  <si>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</si>
  <si>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</si>
  <si>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</si>
  <si>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</si>
  <si>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</si>
  <si>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</si>
  <si>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</si>
  <si>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</si>
  <si>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</si>
  <si>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</si>
  <si>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</si>
  <si>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</si>
  <si>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</si>
  <si>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</si>
  <si>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</si>
  <si>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</si>
  <si>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</si>
  <si>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</si>
  <si>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</si>
  <si>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</si>
  <si>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</si>
  <si>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</si>
  <si>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</si>
  <si>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</si>
  <si>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</si>
  <si>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</si>
  <si>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</si>
  <si>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</si>
  <si>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</si>
  <si>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</si>
  <si>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</si>
  <si>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</si>
  <si>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</si>
  <si>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</si>
  <si>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</si>
  <si>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</si>
  <si>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</si>
  <si>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</si>
  <si>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</si>
  <si>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</si>
  <si>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</si>
  <si>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</si>
  <si>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</si>
  <si>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</si>
  <si>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</si>
  <si>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</si>
  <si>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</si>
  <si>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</si>
  <si>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</si>
  <si>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</si>
  <si>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</si>
  <si>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</si>
  <si>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</si>
  <si>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</si>
  <si>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</si>
  <si>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</si>
  <si>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</si>
  <si>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</si>
  <si>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</si>
  <si>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</si>
  <si>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</si>
  <si>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</si>
  <si>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</si>
  <si>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</si>
  <si>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</si>
  <si>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</si>
  <si>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</si>
  <si>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</si>
  <si>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</si>
  <si>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</si>
  <si>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</si>
  <si>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</si>
  <si>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</si>
  <si>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</si>
  <si>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</si>
  <si>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</si>
  <si>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</si>
  <si>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</si>
  <si>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</si>
  <si>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</si>
  <si>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</si>
  <si>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</si>
  <si>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</si>
  <si>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</si>
  <si>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</si>
  <si>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</si>
  <si>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</si>
  <si>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</si>
  <si>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</si>
  <si>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</si>
  <si>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</si>
  <si>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</si>
  <si>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</si>
  <si>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</si>
  <si>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</si>
  <si>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</si>
  <si>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</si>
  <si>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</si>
  <si>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</si>
  <si>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</si>
  <si>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</si>
  <si>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</si>
  <si>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</si>
  <si>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</si>
  <si>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</si>
  <si>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</si>
  <si>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</si>
  <si>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</si>
  <si>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</si>
  <si>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</si>
  <si>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</si>
  <si>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</si>
  <si>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</si>
  <si>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</si>
  <si>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</si>
  <si>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</si>
  <si>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</si>
  <si>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</si>
  <si>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</si>
  <si>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</si>
  <si>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</si>
  <si>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</si>
  <si>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</si>
  <si>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</si>
  <si>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</si>
  <si>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</si>
  <si>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</si>
  <si>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</si>
  <si>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</si>
  <si>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</si>
  <si>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</si>
  <si>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</si>
  <si>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</si>
  <si>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</si>
  <si>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</si>
  <si>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</si>
  <si>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</si>
  <si>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</si>
  <si>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</si>
  <si>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</si>
  <si>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</si>
  <si>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</si>
  <si>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</si>
  <si>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</si>
  <si>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</si>
  <si>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</si>
  <si>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</si>
  <si>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</si>
  <si>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</si>
  <si>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</si>
  <si>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</si>
  <si>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</si>
  <si>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</si>
  <si>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</si>
  <si>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</si>
  <si>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</si>
  <si>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</si>
  <si>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</si>
  <si>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</si>
  <si>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</si>
  <si>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</si>
  <si>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</si>
  <si>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</si>
  <si>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</si>
  <si>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</si>
  <si>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</si>
  <si>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</si>
  <si>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</si>
  <si>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</si>
  <si>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</si>
  <si>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</si>
  <si>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</si>
  <si>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</si>
  <si>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</si>
  <si>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</si>
  <si>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</si>
  <si>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</si>
  <si>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</si>
  <si>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</si>
  <si>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</si>
  <si>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</si>
  <si>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</si>
  <si>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</si>
  <si>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</si>
  <si>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</si>
  <si>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</si>
  <si>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</si>
  <si>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</si>
  <si>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</si>
  <si>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</si>
  <si>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</si>
  <si>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</si>
  <si>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</si>
  <si>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</si>
  <si>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</si>
  <si>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</si>
  <si>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</si>
  <si>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</si>
  <si>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</si>
  <si>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</si>
  <si>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</si>
  <si>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</si>
  <si>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</si>
  <si>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</si>
  <si>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</si>
  <si>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</si>
  <si>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</si>
  <si>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</si>
  <si>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</si>
  <si>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</si>
  <si>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</si>
  <si>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</si>
  <si>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</si>
  <si>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</si>
  <si>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</si>
  <si>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</si>
  <si>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</si>
  <si>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</si>
  <si>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</si>
  <si>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</si>
  <si>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</si>
  <si>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</si>
  <si>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</si>
  <si>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</si>
  <si>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</si>
  <si>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</si>
  <si>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</si>
  <si>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</si>
  <si>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</si>
  <si>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</si>
  <si>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</si>
  <si>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</si>
  <si>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</si>
  <si>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</si>
  <si>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</si>
  <si>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</si>
  <si>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</si>
  <si>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</si>
  <si>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</si>
  <si>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</si>
  <si>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</si>
  <si>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</si>
  <si>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</si>
  <si>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</si>
  <si>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</si>
  <si>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</si>
  <si>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</si>
  <si>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</si>
  <si>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</si>
  <si>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</si>
  <si>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</si>
  <si>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</si>
  <si>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</si>
  <si>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</si>
  <si>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</si>
  <si>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</si>
  <si>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</si>
  <si>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</si>
  <si>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</si>
  <si>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</si>
  <si>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</si>
  <si>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</si>
  <si>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</si>
  <si>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</si>
  <si>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</si>
  <si>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</si>
  <si>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</si>
  <si>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</si>
  <si>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</si>
  <si>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</si>
  <si>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</si>
  <si>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</si>
  <si>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</si>
  <si>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</si>
  <si>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</si>
  <si>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</si>
  <si>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</si>
  <si>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</si>
  <si>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</si>
  <si>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</si>
  <si>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</si>
  <si>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</si>
  <si>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</si>
  <si>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</si>
  <si>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</si>
  <si>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</si>
  <si>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</si>
  <si>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</si>
  <si>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</si>
  <si>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</si>
  <si>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</si>
  <si>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</si>
  <si>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</si>
  <si>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</si>
  <si>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</si>
  <si>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</si>
  <si>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</si>
  <si>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</si>
  <si>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</si>
  <si>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</si>
  <si>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</si>
  <si>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</si>
  <si>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</si>
  <si>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</si>
  <si>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</si>
  <si>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</si>
  <si>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</si>
  <si>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</si>
  <si>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</si>
  <si>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</si>
  <si>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</si>
  <si>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</si>
  <si>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</si>
  <si>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</si>
  <si>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</si>
  <si>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</si>
  <si>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</si>
  <si>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</si>
  <si>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</si>
  <si>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</si>
  <si>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</si>
  <si>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</si>
  <si>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</si>
  <si>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</si>
  <si>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</si>
  <si>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</si>
  <si>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</si>
  <si>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</si>
  <si>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</si>
  <si>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</si>
  <si>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</si>
  <si>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</si>
  <si>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</si>
  <si>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</si>
  <si>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</si>
  <si>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</si>
  <si>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</si>
  <si>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</si>
  <si>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</si>
  <si>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</si>
  <si>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</si>
  <si>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</si>
  <si>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</si>
  <si>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</si>
  <si>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</si>
  <si>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</si>
  <si>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</si>
  <si>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</si>
  <si>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</si>
  <si>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</si>
  <si>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</si>
  <si>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</si>
  <si>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</si>
  <si>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</si>
  <si>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</si>
  <si>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</si>
  <si>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</si>
  <si>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</si>
  <si>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</si>
  <si>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</si>
  <si>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</si>
  <si>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</si>
  <si>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</si>
  <si>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</si>
  <si>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</si>
  <si>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</si>
  <si>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</si>
  <si>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</si>
  <si>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</si>
  <si>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</si>
  <si>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</si>
  <si>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</si>
  <si>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</si>
  <si>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</si>
  <si>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</si>
  <si>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</si>
  <si>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</si>
  <si>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</si>
  <si>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</si>
  <si>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</si>
  <si>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</si>
  <si>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</si>
  <si>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</si>
  <si>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</si>
  <si>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</si>
  <si>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</si>
  <si>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</si>
  <si>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</si>
  <si>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</si>
  <si>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</si>
  <si>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</si>
  <si>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</si>
  <si>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</si>
  <si>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</si>
  <si>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</si>
  <si>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</si>
  <si>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</si>
  <si>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</si>
  <si>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</si>
  <si>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</si>
  <si>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</si>
  <si>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</si>
  <si>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</si>
  <si>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</si>
  <si>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</si>
  <si>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</si>
  <si>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</si>
  <si>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</si>
  <si>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</si>
  <si>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</si>
  <si>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</si>
  <si>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</si>
  <si>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</si>
  <si>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</si>
  <si>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</si>
  <si>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</si>
  <si>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</si>
  <si>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</si>
  <si>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</si>
  <si>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</si>
  <si>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</si>
  <si>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</si>
  <si>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</si>
  <si>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</si>
  <si>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</si>
  <si>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</si>
  <si>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</si>
  <si>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</si>
  <si>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</si>
  <si>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</si>
  <si>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</si>
  <si>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</si>
  <si>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</si>
  <si>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</si>
  <si>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</si>
  <si>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</si>
  <si>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</si>
  <si>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</si>
  <si>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</si>
  <si>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</si>
  <si>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</si>
  <si>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</si>
  <si>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</si>
  <si>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</si>
  <si>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</si>
  <si>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</si>
  <si>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</si>
  <si>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</si>
  <si>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</si>
  <si>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</si>
  <si>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</si>
  <si>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</si>
  <si>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</si>
  <si>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</si>
  <si>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</si>
  <si>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</si>
  <si>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</si>
  <si>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</si>
  <si>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</si>
  <si>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</si>
  <si>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</si>
  <si>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</si>
  <si>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</si>
  <si>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</si>
  <si>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</si>
  <si>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</si>
  <si>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</si>
  <si>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</si>
  <si>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</si>
  <si>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</si>
  <si>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</si>
  <si>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</si>
  <si>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</si>
  <si>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</si>
  <si>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</si>
  <si>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</si>
  <si>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</si>
  <si>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</si>
  <si>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</si>
  <si>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</si>
  <si>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</si>
  <si>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</si>
  <si>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</si>
  <si>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</si>
  <si>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</si>
  <si>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</si>
  <si>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</si>
  <si>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</si>
  <si>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</si>
  <si>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</si>
  <si>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</si>
  <si>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</si>
  <si>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</si>
  <si>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</si>
  <si>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</si>
  <si>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</si>
  <si>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</si>
  <si>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</si>
  <si>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</si>
  <si>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</si>
  <si>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</si>
  <si>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</si>
  <si>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</si>
  <si>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</si>
  <si>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</si>
  <si>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</si>
  <si>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</si>
  <si>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</si>
  <si>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</si>
  <si>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</si>
  <si>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</si>
  <si>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</si>
  <si>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</si>
  <si>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</si>
  <si>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</si>
  <si>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</si>
  <si>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</si>
  <si>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</si>
  <si>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</si>
  <si>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</si>
  <si>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</si>
  <si>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</si>
  <si>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</si>
  <si>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</si>
  <si>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</si>
  <si>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</si>
  <si>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</si>
  <si>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</si>
  <si>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</si>
  <si>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</si>
  <si>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</si>
  <si>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</si>
  <si>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</si>
  <si>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</si>
  <si>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</si>
  <si>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</si>
  <si>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</si>
  <si>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</si>
  <si>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</si>
  <si>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</si>
  <si>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</si>
  <si>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</si>
  <si>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</si>
  <si>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</si>
  <si>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</si>
  <si>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</si>
  <si>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</si>
  <si>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</si>
  <si>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</si>
  <si>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</si>
  <si>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</si>
  <si>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</si>
  <si>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</si>
  <si>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</si>
  <si>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</si>
  <si>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</si>
  <si>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</si>
  <si>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</si>
  <si>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</si>
  <si>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</si>
  <si>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</si>
  <si>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</si>
  <si>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</si>
  <si>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</si>
  <si>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</si>
  <si>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</si>
  <si>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</si>
  <si>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</si>
  <si>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</si>
  <si>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</si>
  <si>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</si>
  <si>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</si>
  <si>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</si>
  <si>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</si>
  <si>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</si>
  <si>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</si>
  <si>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</si>
  <si>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</si>
  <si>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</si>
  <si>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</si>
  <si>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</si>
  <si>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</si>
  <si>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</si>
  <si>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</si>
  <si>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</si>
  <si>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</si>
  <si>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</si>
  <si>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</si>
  <si>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</si>
  <si>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</si>
  <si>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</si>
  <si>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</si>
  <si>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</si>
  <si>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</si>
  <si>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</si>
  <si>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</si>
  <si>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</si>
  <si>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</si>
  <si>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</si>
  <si>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</si>
  <si>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</si>
  <si>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</si>
  <si>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</si>
  <si>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</si>
  <si>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</si>
  <si>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</si>
  <si>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</si>
  <si>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</si>
  <si>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</si>
  <si>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</si>
  <si>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</si>
  <si>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</si>
  <si>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</si>
  <si>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</si>
  <si>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</si>
  <si>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</si>
  <si>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</si>
  <si>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</si>
  <si>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</si>
  <si>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</si>
  <si>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</si>
  <si>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</si>
  <si>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</si>
  <si>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</si>
  <si>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</si>
  <si>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</si>
  <si>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</si>
  <si>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</si>
  <si>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</si>
  <si>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</si>
  <si>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</si>
  <si>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</si>
  <si>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</si>
  <si>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</si>
  <si>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</si>
  <si>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</si>
  <si>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</si>
  <si>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</si>
  <si>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</si>
  <si>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</si>
  <si>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</si>
  <si>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</si>
  <si>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</si>
  <si>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</si>
  <si>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</si>
  <si>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</si>
  <si>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</si>
  <si>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</si>
  <si>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</si>
  <si>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</si>
  <si>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</si>
  <si>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</si>
  <si>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</si>
  <si>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</si>
  <si>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</si>
  <si>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</si>
  <si>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</si>
  <si>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</si>
  <si>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</si>
  <si>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</si>
  <si>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</si>
  <si>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</si>
  <si>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</si>
  <si>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</si>
  <si>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</si>
  <si>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</si>
  <si>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</si>
  <si>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</si>
  <si>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</si>
  <si>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</si>
  <si>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</si>
  <si>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</si>
  <si>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</si>
  <si>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</si>
  <si>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</si>
  <si>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</si>
  <si>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</si>
  <si>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</si>
  <si>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</si>
  <si>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</si>
  <si>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</si>
  <si>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</si>
  <si>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</si>
  <si>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</si>
  <si>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</si>
  <si>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</si>
  <si>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</si>
  <si>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</si>
  <si>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</si>
  <si>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</si>
  <si>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</si>
  <si>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</si>
  <si>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</si>
  <si>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</si>
  <si>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</si>
  <si>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</si>
  <si>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</si>
  <si>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</si>
  <si>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</si>
  <si>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</si>
  <si>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</si>
  <si>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</si>
  <si>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</si>
  <si>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</si>
  <si>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</si>
  <si>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</si>
  <si>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</si>
  <si>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</si>
  <si>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</si>
  <si>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</si>
  <si>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</si>
  <si>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</si>
  <si>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</si>
  <si>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</si>
  <si>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</si>
  <si>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</si>
  <si>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</si>
  <si>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</si>
  <si>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</si>
  <si>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</si>
  <si>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</si>
  <si>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</si>
  <si>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</si>
  <si>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</si>
  <si>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</si>
  <si>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</si>
  <si>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</si>
  <si>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</si>
  <si>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</si>
  <si>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</si>
  <si>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</si>
  <si>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</si>
  <si>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</si>
  <si>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</si>
  <si>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</si>
  <si>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</si>
  <si>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</si>
  <si>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</si>
  <si>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</si>
  <si>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</si>
  <si>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</si>
  <si>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</si>
  <si>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</si>
  <si>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</si>
  <si>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</si>
  <si>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</si>
  <si>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</si>
  <si>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</si>
  <si>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</si>
  <si>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</si>
  <si>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</si>
  <si>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</si>
  <si>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</si>
  <si>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</si>
  <si>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</si>
  <si>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</si>
  <si>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</si>
  <si>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</si>
  <si>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</si>
  <si>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</si>
  <si>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</si>
  <si>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</si>
  <si>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</si>
  <si>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</si>
  <si>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</si>
  <si>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</si>
  <si>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</si>
  <si>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</si>
  <si>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</si>
  <si>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</si>
  <si>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</si>
  <si>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</si>
  <si>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</si>
  <si>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</si>
  <si>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</si>
  <si>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</si>
  <si>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</si>
  <si>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</si>
  <si>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</si>
  <si>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</si>
  <si>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</si>
  <si>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</si>
  <si>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</si>
  <si>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</si>
  <si>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</si>
  <si>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</si>
  <si>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</si>
  <si>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</si>
  <si>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</si>
  <si>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</si>
  <si>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</si>
  <si>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</si>
  <si>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</si>
  <si>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</si>
  <si>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</si>
  <si>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</si>
  <si>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</si>
  <si>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</si>
  <si>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</si>
  <si>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</si>
  <si>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</si>
  <si>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</si>
  <si>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</si>
  <si>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</si>
  <si>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</si>
  <si>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</si>
  <si>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</si>
  <si>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</si>
  <si>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</si>
  <si>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</si>
  <si>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</si>
  <si>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</si>
  <si>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</si>
  <si>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</si>
  <si>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</si>
  <si>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</si>
  <si>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</si>
  <si>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</si>
  <si>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</si>
  <si>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</si>
  <si>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</si>
  <si>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</si>
  <si>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</si>
  <si>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</si>
  <si>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</si>
  <si>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</si>
  <si>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</si>
  <si>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</si>
  <si>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</si>
  <si>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</si>
  <si>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</si>
  <si>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</si>
  <si>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</si>
  <si>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</si>
  <si>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</si>
  <si>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</si>
  <si>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</si>
  <si>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</si>
  <si>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</si>
  <si>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</si>
  <si>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</si>
  <si>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</si>
  <si>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</si>
  <si>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</si>
  <si>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</si>
  <si>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</si>
  <si>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</si>
  <si>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</si>
  <si>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</si>
  <si>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</si>
  <si>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</si>
  <si>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</si>
  <si>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</si>
  <si>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</si>
  <si>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</si>
  <si>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</si>
  <si>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</si>
  <si>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</si>
  <si>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</si>
  <si>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</si>
  <si>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</si>
  <si>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</si>
  <si>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</si>
  <si>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</si>
  <si>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</si>
  <si>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</si>
  <si>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</si>
  <si>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</si>
  <si>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</si>
  <si>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</si>
  <si>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</si>
  <si>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</si>
  <si>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</si>
  <si>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</si>
  <si>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</si>
  <si>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</si>
  <si>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</si>
  <si>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</si>
  <si>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</si>
  <si>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</si>
  <si>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</si>
  <si>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</si>
  <si>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</si>
  <si>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</si>
  <si>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</si>
  <si>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</si>
  <si>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</si>
  <si>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</si>
  <si>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</si>
  <si>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</si>
  <si>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</si>
  <si>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</si>
  <si>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</si>
  <si>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</si>
  <si>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</si>
  <si>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</si>
  <si>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</si>
  <si>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</si>
  <si>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</si>
  <si>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</si>
  <si>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</si>
  <si>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</si>
  <si>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</si>
  <si>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</si>
  <si>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</si>
  <si>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</si>
  <si>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</si>
  <si>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</si>
  <si>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</si>
  <si>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</si>
  <si>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</si>
  <si>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</si>
  <si>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</si>
  <si>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</si>
  <si>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</si>
  <si>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</si>
  <si>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</si>
  <si>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</si>
  <si>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</si>
  <si>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</si>
  <si>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</si>
  <si>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</si>
  <si>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</si>
  <si>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</si>
  <si>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</si>
  <si>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</si>
  <si>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</si>
  <si>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</si>
  <si>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</si>
  <si>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</si>
  <si>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</si>
  <si>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</si>
  <si>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</si>
  <si>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</si>
  <si>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</si>
  <si>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</si>
  <si>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</si>
  <si>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</si>
  <si>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</si>
  <si>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</si>
  <si>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</si>
  <si>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</si>
  <si>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</si>
  <si>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</si>
  <si>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</si>
  <si>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</si>
  <si>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</si>
  <si>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</si>
  <si>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</si>
  <si>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</si>
  <si>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</si>
  <si>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</si>
  <si>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</si>
  <si>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</si>
  <si>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</si>
  <si>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</si>
  <si>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</si>
  <si>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</si>
  <si>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</si>
  <si>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</si>
  <si>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</si>
  <si>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</si>
  <si>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</si>
  <si>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</si>
  <si>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</si>
  <si>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</si>
  <si>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</si>
  <si>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</si>
  <si>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</si>
  <si>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</si>
  <si>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</si>
  <si>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</si>
  <si>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</si>
  <si>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</si>
  <si>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</si>
  <si>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</si>
  <si>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</si>
  <si>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</si>
  <si>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</si>
  <si>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</si>
  <si>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</si>
  <si>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</si>
  <si>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</si>
  <si>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</si>
  <si>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</si>
  <si>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</si>
  <si>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</si>
  <si>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</si>
  <si>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</si>
  <si>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</si>
  <si>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</si>
  <si>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</si>
  <si>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</si>
  <si>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</si>
  <si>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</si>
  <si>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</si>
  <si>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</si>
  <si>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</si>
  <si>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</si>
  <si>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</si>
  <si>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</si>
  <si>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</si>
  <si>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</si>
  <si>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</si>
  <si>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</si>
  <si>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</si>
  <si>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</si>
  <si>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</si>
  <si>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</si>
  <si>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</si>
  <si>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</si>
  <si>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</si>
  <si>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</si>
  <si>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</si>
  <si>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</si>
  <si>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</si>
  <si>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</si>
  <si>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</si>
  <si>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</si>
  <si>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</si>
  <si>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</si>
  <si>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</si>
  <si>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</si>
  <si>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</si>
  <si>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</si>
  <si>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</si>
  <si>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</si>
  <si>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</si>
  <si>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</si>
  <si>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</si>
  <si>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</si>
  <si>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</si>
  <si>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</si>
  <si>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</si>
  <si>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</si>
  <si>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</si>
  <si>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</si>
  <si>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</si>
  <si>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</si>
  <si>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</si>
  <si>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</si>
  <si>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</si>
  <si>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</si>
  <si>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</si>
  <si>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</si>
  <si>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</si>
  <si>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</si>
  <si>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</si>
  <si>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</si>
  <si>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</si>
  <si>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</si>
  <si>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</si>
  <si>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</si>
  <si>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</si>
  <si>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</si>
  <si>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</si>
  <si>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</si>
  <si>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</si>
  <si>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</si>
  <si>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</si>
  <si>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</si>
  <si>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</si>
  <si>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</si>
  <si>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</si>
  <si>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</si>
  <si>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</si>
  <si>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</si>
  <si>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</si>
  <si>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</si>
  <si>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</si>
  <si>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</si>
  <si>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</si>
  <si>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</si>
  <si>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</si>
  <si>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</si>
  <si>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</si>
  <si>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</si>
  <si>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</si>
  <si>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</si>
  <si>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</si>
  <si>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</si>
  <si>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</si>
  <si>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</si>
  <si>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</si>
  <si>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</si>
  <si>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</si>
  <si>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</si>
  <si>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</si>
  <si>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</si>
  <si>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</si>
  <si>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</si>
  <si>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</si>
  <si>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</si>
  <si>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</si>
  <si>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</si>
  <si>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</si>
  <si>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</si>
  <si>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</si>
  <si>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</si>
  <si>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</si>
  <si>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</si>
  <si>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</si>
  <si>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</si>
  <si>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</si>
  <si>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</si>
  <si>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</si>
  <si>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</si>
  <si>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</si>
  <si>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</si>
  <si>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</si>
  <si>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</si>
  <si>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</si>
  <si>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</si>
  <si>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</si>
  <si>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</si>
  <si>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</si>
  <si>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</si>
  <si>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</si>
  <si>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</si>
  <si>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</si>
  <si>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</si>
  <si>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</si>
  <si>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</si>
  <si>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</si>
  <si>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</si>
  <si>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</si>
  <si>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</si>
  <si>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</si>
  <si>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</si>
  <si>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</si>
  <si>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</si>
  <si>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</si>
  <si>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</si>
  <si>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</si>
  <si>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</si>
  <si>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</si>
  <si>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</si>
  <si>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</si>
  <si>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</si>
  <si>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</si>
  <si>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</si>
  <si>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</si>
  <si>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</si>
  <si>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</si>
  <si>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</si>
  <si>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</si>
  <si>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</si>
  <si>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</si>
  <si>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</si>
  <si>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</si>
  <si>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</si>
  <si>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</si>
  <si>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</si>
  <si>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</si>
  <si>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</si>
  <si>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</si>
  <si>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</si>
  <si>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</si>
  <si>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</si>
  <si>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</si>
  <si>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</si>
  <si>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</si>
  <si>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</si>
  <si>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</si>
  <si>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</si>
  <si>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</si>
  <si>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</si>
  <si>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</si>
  <si>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</si>
  <si>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</si>
  <si>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</si>
  <si>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</si>
  <si>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</si>
  <si>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</si>
  <si>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</si>
  <si>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</si>
  <si>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</si>
  <si>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</si>
  <si>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</si>
  <si>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</si>
  <si>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</si>
  <si>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</si>
  <si>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</si>
  <si>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</si>
  <si>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</si>
  <si>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</si>
  <si>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</si>
  <si>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</si>
  <si>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</si>
  <si>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</si>
  <si>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</si>
  <si>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</si>
  <si>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</si>
  <si>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</si>
  <si>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</si>
  <si>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</si>
  <si>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</si>
  <si>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</si>
  <si>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</si>
  <si>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</si>
  <si>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</si>
  <si>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</si>
  <si>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</si>
  <si>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</si>
  <si>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</si>
  <si>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</si>
  <si>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</si>
  <si>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</si>
  <si>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</si>
  <si>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</si>
  <si>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</si>
  <si>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</si>
  <si>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</si>
  <si>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</si>
  <si>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</si>
  <si>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</si>
  <si>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</si>
  <si>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</si>
  <si>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</si>
  <si>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</si>
  <si>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</si>
  <si>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</si>
  <si>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</si>
  <si>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</si>
  <si>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</si>
  <si>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</si>
  <si>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</si>
  <si>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</si>
  <si>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</si>
  <si>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</si>
  <si>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</si>
  <si>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</si>
  <si>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</si>
  <si>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</si>
  <si>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</si>
  <si>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</si>
  <si>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</si>
  <si>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</si>
  <si>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</si>
  <si>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</si>
  <si>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</si>
  <si>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</si>
  <si>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</si>
  <si>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</si>
  <si>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</si>
  <si>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</si>
  <si>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</si>
  <si>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</si>
  <si>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</si>
  <si>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</si>
  <si>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</si>
  <si>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</si>
  <si>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</si>
  <si>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</si>
  <si>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</si>
  <si>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</si>
  <si>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</si>
  <si>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</si>
  <si>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</si>
  <si>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</si>
  <si>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</si>
  <si>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</si>
  <si>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</si>
  <si>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</si>
  <si>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</si>
  <si>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</si>
  <si>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</si>
  <si>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</si>
  <si>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</si>
  <si>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</si>
  <si>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</si>
  <si>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</si>
  <si>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</si>
  <si>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</si>
  <si>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</si>
  <si>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</si>
  <si>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</si>
  <si>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</si>
  <si>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</si>
  <si>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</si>
  <si>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</si>
  <si>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</si>
  <si>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</si>
  <si>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</si>
  <si>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</si>
  <si>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</si>
  <si>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</si>
  <si>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</si>
  <si>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</si>
  <si>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</si>
  <si>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</si>
  <si>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</si>
  <si>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</si>
  <si>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</si>
  <si>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</si>
  <si>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</si>
  <si>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</si>
  <si>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</si>
  <si>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</si>
  <si>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</si>
  <si>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</si>
  <si>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</si>
  <si>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</si>
  <si>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</si>
  <si>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</si>
  <si>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</si>
  <si>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</si>
  <si>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</si>
  <si>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</si>
  <si>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</si>
  <si>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</si>
  <si>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</si>
  <si>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</si>
  <si>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</si>
  <si>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</si>
  <si>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</si>
  <si>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</si>
  <si>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</si>
  <si>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</si>
  <si>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</si>
  <si>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</si>
  <si>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</si>
  <si>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</si>
  <si>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</si>
  <si>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</si>
  <si>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</si>
  <si>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</si>
  <si>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</si>
  <si>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</si>
  <si>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</si>
  <si>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</si>
  <si>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</si>
  <si>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</si>
  <si>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</si>
  <si>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</si>
  <si>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</si>
  <si>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</si>
  <si>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</si>
  <si>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</si>
  <si>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</si>
  <si>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</si>
  <si>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</si>
  <si>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</si>
  <si>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</si>
  <si>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</si>
  <si>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</si>
  <si>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</si>
  <si>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</si>
  <si>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</si>
  <si>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</si>
  <si>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</si>
  <si>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</si>
  <si>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</si>
  <si>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</si>
  <si>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</si>
  <si>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</si>
  <si>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</si>
  <si>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</si>
  <si>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</si>
  <si>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</si>
  <si>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</si>
  <si>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</si>
  <si>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</si>
  <si>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</si>
  <si>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</si>
  <si>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</si>
  <si>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</si>
  <si>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</si>
  <si>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</si>
  <si>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</si>
  <si>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</si>
  <si>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</si>
  <si>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</si>
  <si>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</si>
  <si>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</si>
  <si>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</si>
  <si>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</si>
  <si>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</si>
  <si>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</si>
  <si>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</si>
  <si>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</si>
  <si>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</si>
  <si>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</si>
  <si>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</si>
  <si>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</si>
  <si>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</si>
  <si>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</si>
  <si>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</si>
  <si>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</si>
  <si>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</si>
  <si>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</si>
  <si>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</si>
  <si>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</si>
  <si>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</si>
  <si>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</si>
  <si>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</si>
  <si>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</si>
  <si>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</si>
  <si>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</si>
  <si>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</si>
  <si>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</si>
  <si>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</si>
  <si>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</si>
  <si>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</si>
  <si>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</si>
  <si>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</si>
  <si>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</si>
  <si>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</si>
  <si>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</si>
  <si>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</si>
  <si>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</si>
  <si>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</si>
  <si>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</si>
  <si>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</si>
  <si>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</si>
  <si>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</si>
  <si>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</si>
  <si>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</si>
  <si>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</si>
  <si>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</si>
  <si>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</si>
  <si>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</si>
  <si>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</si>
  <si>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</si>
  <si>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</si>
  <si>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</si>
  <si>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</si>
  <si>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</si>
  <si>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</si>
  <si>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</si>
  <si>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</si>
  <si>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</si>
  <si>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</si>
  <si>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</si>
  <si>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</si>
  <si>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</si>
  <si>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</si>
  <si>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</si>
  <si>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</si>
  <si>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</si>
  <si>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</si>
  <si>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</si>
  <si>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</si>
  <si>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</si>
  <si>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</si>
  <si>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</si>
  <si>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</si>
  <si>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</si>
  <si>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</si>
  <si>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</si>
  <si>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</si>
  <si>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</si>
  <si>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</si>
  <si>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</si>
  <si>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</si>
  <si>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</si>
  <si>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</si>
  <si>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</si>
  <si>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</si>
  <si>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</si>
  <si>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</si>
  <si>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</si>
  <si>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</si>
  <si>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</si>
  <si>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</si>
  <si>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</si>
  <si>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</si>
  <si>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</si>
  <si>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</si>
  <si>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</si>
  <si>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</si>
  <si>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</si>
  <si>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</si>
  <si>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</si>
  <si>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</si>
  <si>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</si>
  <si>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</si>
  <si>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</si>
  <si>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</si>
  <si>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</si>
  <si>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</si>
  <si>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</si>
  <si>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</si>
  <si>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</si>
  <si>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</si>
  <si>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</si>
  <si>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</si>
  <si>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</si>
  <si>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</si>
  <si>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</si>
  <si>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</si>
  <si>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</si>
  <si>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</si>
  <si>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</si>
  <si>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</si>
  <si>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</si>
  <si>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</si>
  <si>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</si>
  <si>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</si>
  <si>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</si>
  <si>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</si>
  <si>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</si>
  <si>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</si>
  <si>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</si>
  <si>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</si>
  <si>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</si>
  <si>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</si>
  <si>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</si>
  <si>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</si>
  <si>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</si>
  <si>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</si>
  <si>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</si>
  <si>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</si>
  <si>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</si>
  <si>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</si>
  <si>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</si>
  <si>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</si>
  <si>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</si>
  <si>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</si>
  <si>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</si>
  <si>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</si>
  <si>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</si>
  <si>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</si>
  <si>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</si>
  <si>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</si>
  <si>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</si>
  <si>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</si>
  <si>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</si>
  <si>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</si>
  <si>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</si>
  <si>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</si>
  <si>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</si>
  <si>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</si>
  <si>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</si>
  <si>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</si>
  <si>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</si>
  <si>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</si>
  <si>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</si>
  <si>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</si>
  <si>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</si>
  <si>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</si>
  <si>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</si>
  <si>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</si>
  <si>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</si>
  <si>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</si>
  <si>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</si>
  <si>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</si>
  <si>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</si>
  <si>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</si>
  <si>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</si>
  <si>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</si>
  <si>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</si>
  <si>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</si>
  <si>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</si>
  <si>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</si>
  <si>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</si>
  <si>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</si>
  <si>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</si>
  <si>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</si>
  <si>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</si>
  <si>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</si>
  <si>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</si>
  <si>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</si>
  <si>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</si>
  <si>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</si>
  <si>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</si>
  <si>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</si>
  <si>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</si>
  <si>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</si>
  <si>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</si>
  <si>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</si>
  <si>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</si>
  <si>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</si>
  <si>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</si>
  <si>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</si>
  <si>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</si>
  <si>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</si>
  <si>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</si>
  <si>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</si>
  <si>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</si>
  <si>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</si>
  <si>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</si>
  <si>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</si>
  <si>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</si>
  <si>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</si>
  <si>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</si>
  <si>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</si>
  <si>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</si>
  <si>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</si>
  <si>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</si>
  <si>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</si>
  <si>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</si>
  <si>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</si>
  <si>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</si>
  <si>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</si>
  <si>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</si>
  <si>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</si>
  <si>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</si>
  <si>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</si>
  <si>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</si>
  <si>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</si>
  <si>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</si>
  <si>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</si>
  <si>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</si>
  <si>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</si>
  <si>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</si>
  <si>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</si>
  <si>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</si>
  <si>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</si>
  <si>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</si>
  <si>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</si>
  <si>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</si>
  <si>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</si>
  <si>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</si>
  <si>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</si>
  <si>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</si>
  <si>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</si>
  <si>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</si>
  <si>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</si>
  <si>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</si>
  <si>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</si>
  <si>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</si>
  <si>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</si>
  <si>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</si>
  <si>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</si>
  <si>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</si>
  <si>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</si>
  <si>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</si>
  <si>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</si>
  <si>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</si>
  <si>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</si>
  <si>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</si>
  <si>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</si>
  <si>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</si>
  <si>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</si>
  <si>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</si>
  <si>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</si>
  <si>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</si>
  <si>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</si>
  <si>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</si>
  <si>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</si>
  <si>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</si>
  <si>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</si>
  <si>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</si>
  <si>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</si>
  <si>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</si>
  <si>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</si>
  <si>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</si>
  <si>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</si>
  <si>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</si>
  <si>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</si>
  <si>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</si>
  <si>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</si>
  <si>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</si>
  <si>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</si>
  <si>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</si>
  <si>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</si>
  <si>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</si>
  <si>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</si>
  <si>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</si>
  <si>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</si>
  <si>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</si>
  <si>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</si>
  <si>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</si>
  <si>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</si>
  <si>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</si>
  <si>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</si>
  <si>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</si>
  <si>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</si>
  <si>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</si>
  <si>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</si>
  <si>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</si>
  <si>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</si>
  <si>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</si>
  <si>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</si>
  <si>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</si>
  <si>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</si>
  <si>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</si>
  <si>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</si>
  <si>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</si>
  <si>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</si>
  <si>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</si>
  <si>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</si>
  <si>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</si>
  <si>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</si>
  <si>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</si>
  <si>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</si>
  <si>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</si>
  <si>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</si>
  <si>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</si>
  <si>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</si>
  <si>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</si>
  <si>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</si>
  <si>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</si>
  <si>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</si>
  <si>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</si>
  <si>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</si>
  <si>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</si>
  <si>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</si>
  <si>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</si>
  <si>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</si>
  <si>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</si>
  <si>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</si>
  <si>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</si>
  <si>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</si>
  <si>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</si>
  <si>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</si>
  <si>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</si>
  <si>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</si>
  <si>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</si>
  <si>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</si>
  <si>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</si>
  <si>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</si>
  <si>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</si>
  <si>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</si>
  <si>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</si>
  <si>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</si>
  <si>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</si>
  <si>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</si>
  <si>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</si>
  <si>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</si>
  <si>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</si>
  <si>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</si>
  <si>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</si>
  <si>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</si>
  <si>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</si>
  <si>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</si>
  <si>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</si>
  <si>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</si>
  <si>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</si>
  <si>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</si>
  <si>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</si>
  <si>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</si>
  <si>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</si>
  <si>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</si>
  <si>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</si>
  <si>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</si>
  <si>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</si>
  <si>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</si>
  <si>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</si>
  <si>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</si>
  <si>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</si>
  <si>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</si>
  <si>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</si>
  <si>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</si>
  <si>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</si>
  <si>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</si>
  <si>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</si>
  <si>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</si>
  <si>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</si>
  <si>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</si>
  <si>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</si>
  <si>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</si>
  <si>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</si>
  <si>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</si>
  <si>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</si>
  <si>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</si>
  <si>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</si>
  <si>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</si>
  <si>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</si>
  <si>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</si>
  <si>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</si>
  <si>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</si>
  <si>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</si>
  <si>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</si>
  <si>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</si>
  <si>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</si>
  <si>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</si>
  <si>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</si>
  <si>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</si>
  <si>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</si>
  <si>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</si>
  <si>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</si>
  <si>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</si>
  <si>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</si>
  <si>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</si>
  <si>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</si>
  <si>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</si>
  <si>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</si>
  <si>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</si>
  <si>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</si>
  <si>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</si>
  <si>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</si>
  <si>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</si>
  <si>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</si>
  <si>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</si>
  <si>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</si>
  <si>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</si>
  <si>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</si>
  <si>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</si>
  <si>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</si>
  <si>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</si>
  <si>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</si>
  <si>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</si>
  <si>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</si>
  <si>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</si>
  <si>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</si>
  <si>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</si>
  <si>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</si>
  <si>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</si>
  <si>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</si>
  <si>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</si>
  <si>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</si>
  <si>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</si>
  <si>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</si>
  <si>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</si>
  <si>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</si>
  <si>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</si>
  <si>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</si>
  <si>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</si>
  <si>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</si>
  <si>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</si>
  <si>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</si>
  <si>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</si>
  <si>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</si>
  <si>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</si>
  <si>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</si>
  <si>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</si>
  <si>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</si>
  <si>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</si>
  <si>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</si>
  <si>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</si>
  <si>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</si>
  <si>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</si>
  <si>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</si>
  <si>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</si>
  <si>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</si>
  <si>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</si>
  <si>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</si>
  <si>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</si>
  <si>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</si>
  <si>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</si>
  <si>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</si>
  <si>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</si>
  <si>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</si>
  <si>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</si>
  <si>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</si>
  <si>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</si>
  <si>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</si>
  <si>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</si>
  <si>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</si>
  <si>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</si>
  <si>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</si>
  <si>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</si>
  <si>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</si>
  <si>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</si>
  <si>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</si>
  <si>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</si>
  <si>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</si>
  <si>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</si>
  <si>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</si>
  <si>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</si>
  <si>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</si>
  <si>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</si>
  <si>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</si>
  <si>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</si>
  <si>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</si>
  <si>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</si>
  <si>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</si>
  <si>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</si>
  <si>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</si>
  <si>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</si>
  <si>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</si>
  <si>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</si>
  <si>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</si>
  <si>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</si>
  <si>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</si>
  <si>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</si>
  <si>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</si>
  <si>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</si>
  <si>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</si>
  <si>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</si>
  <si>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</si>
  <si>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</si>
  <si>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</si>
  <si>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</si>
  <si>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</si>
  <si>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</si>
  <si>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</si>
  <si>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</si>
  <si>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</si>
  <si>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</si>
  <si>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</si>
  <si>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</si>
  <si>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</si>
  <si>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</si>
  <si>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</si>
  <si>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</si>
  <si>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</si>
  <si>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</si>
  <si>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</si>
  <si>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</si>
  <si>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</si>
  <si>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</si>
  <si>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</si>
  <si>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</si>
  <si>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</si>
  <si>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</si>
  <si>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</si>
  <si>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</si>
  <si>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</si>
  <si>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</si>
  <si>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</si>
  <si>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</si>
  <si>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</si>
  <si>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</si>
  <si>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</si>
  <si>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</si>
  <si>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</si>
  <si>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</si>
  <si>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</si>
  <si>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</si>
  <si>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</si>
  <si>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</si>
  <si>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</si>
  <si>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</si>
  <si>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</si>
  <si>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</si>
  <si>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</si>
  <si>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</si>
  <si>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</si>
  <si>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</si>
  <si>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</si>
  <si>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</si>
  <si>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</si>
  <si>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</si>
  <si>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</si>
  <si>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</si>
  <si>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</si>
  <si>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</si>
  <si>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</si>
  <si>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</si>
  <si>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</si>
  <si>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</si>
  <si>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</si>
  <si>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</si>
  <si>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</si>
  <si>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</si>
  <si>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</si>
  <si>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</si>
  <si>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</si>
  <si>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</si>
  <si>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</si>
  <si>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</si>
  <si>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</si>
  <si>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</si>
  <si>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</si>
  <si>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</si>
  <si>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</si>
  <si>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</si>
  <si>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</si>
  <si>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</si>
  <si>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</si>
  <si>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</si>
  <si>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</si>
  <si>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</si>
  <si>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</si>
  <si>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</si>
  <si>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</si>
  <si>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</si>
  <si>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</si>
  <si>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</si>
  <si>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</si>
  <si>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</si>
  <si>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</si>
  <si>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</si>
  <si>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</si>
  <si>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</si>
  <si>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</si>
  <si>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</si>
  <si>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</si>
  <si>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</si>
  <si>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</si>
  <si>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</si>
  <si>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</si>
  <si>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</si>
  <si>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</si>
  <si>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</si>
  <si>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</si>
  <si>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</si>
  <si>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</si>
  <si>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</si>
  <si>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</si>
  <si>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</si>
  <si>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</si>
  <si>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</si>
  <si>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</si>
  <si>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</si>
  <si>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</si>
  <si>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</si>
  <si>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</si>
  <si>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</si>
  <si>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</si>
  <si>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</si>
  <si>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</si>
  <si>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</si>
  <si>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</si>
  <si>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</si>
  <si>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</si>
  <si>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</si>
  <si>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</si>
  <si>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</si>
  <si>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</si>
  <si>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</si>
  <si>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</si>
  <si>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</si>
  <si>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</si>
  <si>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</si>
  <si>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</si>
  <si>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</si>
  <si>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</si>
  <si>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</si>
  <si>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</si>
  <si>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</si>
  <si>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</si>
  <si>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</si>
  <si>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</si>
  <si>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</si>
  <si>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</si>
  <si>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</si>
  <si>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</si>
  <si>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</si>
  <si>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</si>
  <si>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</si>
  <si>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</si>
  <si>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</si>
  <si>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</si>
  <si>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</si>
  <si>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</si>
  <si>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</si>
  <si>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</si>
  <si>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</si>
  <si>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</si>
  <si>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</si>
  <si>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</si>
  <si>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</si>
  <si>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</si>
  <si>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</si>
  <si>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</si>
  <si>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</si>
  <si>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</si>
  <si>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</si>
  <si>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</si>
  <si>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</si>
  <si>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</si>
  <si>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</si>
  <si>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</si>
  <si>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</si>
  <si>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</si>
  <si>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</si>
  <si>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</si>
  <si>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</si>
  <si>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</si>
  <si>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</si>
  <si>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</si>
  <si>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</si>
  <si>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</si>
  <si>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</si>
  <si>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</si>
  <si>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</si>
  <si>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</si>
  <si>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</si>
  <si>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</si>
  <si>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</si>
  <si>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</si>
  <si>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</si>
  <si>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</si>
  <si>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</si>
  <si>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</si>
  <si>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</si>
  <si>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</si>
  <si>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</si>
  <si>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</si>
  <si>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</si>
  <si>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</si>
  <si>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</si>
  <si>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</si>
  <si>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</si>
  <si>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</si>
  <si>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</si>
  <si>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</si>
  <si>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</si>
  <si>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</si>
  <si>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</si>
  <si>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</si>
  <si>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</si>
  <si>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</si>
  <si>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</si>
  <si>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</si>
  <si>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</si>
  <si>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</si>
  <si>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</si>
  <si>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</si>
  <si>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</si>
  <si>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</si>
  <si>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</si>
  <si>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</si>
  <si>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</si>
  <si>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</si>
  <si>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</si>
  <si>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</si>
  <si>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</si>
  <si>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</si>
  <si>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</si>
  <si>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</si>
  <si>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</si>
  <si>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</si>
  <si>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</si>
  <si>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</si>
  <si>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</si>
  <si>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</si>
  <si>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</si>
  <si>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</si>
  <si>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</si>
  <si>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</si>
  <si>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</si>
  <si>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</si>
  <si>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</si>
  <si>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</si>
  <si>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</si>
  <si>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</si>
  <si>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</si>
  <si>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</si>
  <si>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</si>
  <si>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</si>
  <si>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</si>
  <si>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</si>
  <si>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</si>
  <si>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</si>
  <si>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</si>
  <si>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</si>
  <si>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</si>
  <si>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</si>
  <si>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</si>
  <si>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</si>
  <si>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</si>
  <si>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</si>
  <si>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</si>
  <si>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</si>
  <si>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</si>
  <si>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</si>
  <si>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</si>
  <si>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</si>
  <si>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</si>
  <si>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</si>
  <si>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</si>
  <si>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</si>
  <si>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</si>
  <si>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</si>
  <si>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</si>
  <si>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</si>
  <si>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</si>
  <si>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</si>
  <si>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</si>
  <si>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</si>
  <si>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</si>
  <si>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</si>
  <si>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</si>
  <si>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</si>
  <si>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</si>
  <si>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</si>
  <si>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</si>
  <si>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</si>
  <si>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</si>
  <si>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</si>
  <si>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</si>
  <si>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</si>
  <si>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</si>
  <si>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</si>
  <si>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</si>
  <si>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</si>
  <si>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</si>
  <si>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</si>
  <si>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</si>
  <si>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</si>
  <si>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</si>
  <si>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</si>
  <si>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</si>
  <si>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</si>
  <si>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</si>
  <si>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</si>
  <si>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</si>
  <si>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</si>
  <si>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</si>
  <si>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</si>
  <si>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</si>
  <si>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</si>
  <si>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</si>
  <si>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</si>
  <si>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</si>
  <si>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</si>
  <si>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</si>
  <si>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</si>
  <si>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</si>
  <si>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</si>
  <si>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</si>
  <si>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</si>
  <si>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</si>
  <si>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</si>
  <si>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</si>
  <si>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</si>
  <si>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</si>
  <si>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</si>
  <si>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</si>
  <si>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</si>
  <si>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</si>
  <si>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</si>
  <si>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</si>
  <si>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</si>
  <si>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</si>
  <si>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</si>
  <si>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</si>
  <si>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</si>
  <si>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</si>
  <si>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</si>
  <si>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</si>
  <si>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</si>
  <si>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</si>
  <si>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</si>
  <si>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</si>
  <si>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</si>
  <si>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</si>
  <si>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</si>
  <si>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</si>
  <si>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</si>
  <si>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</si>
  <si>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</si>
  <si>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</si>
  <si>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</si>
  <si>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</si>
  <si>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</si>
  <si>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</si>
  <si>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</si>
  <si>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</si>
  <si>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</si>
  <si>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</si>
  <si>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</si>
  <si>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</si>
  <si>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</si>
  <si>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</si>
  <si>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</si>
  <si>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</si>
  <si>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</si>
  <si>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</si>
  <si>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</si>
  <si>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</si>
  <si>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</si>
  <si>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</si>
  <si>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</si>
  <si>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</si>
  <si>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</si>
  <si>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</si>
  <si>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</si>
  <si>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</si>
  <si>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</si>
  <si>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</si>
  <si>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</si>
  <si>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</si>
  <si>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</si>
  <si>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</si>
  <si>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</si>
  <si>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</si>
  <si>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</si>
  <si>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</si>
  <si>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</si>
  <si>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</si>
  <si>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</si>
  <si>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</si>
  <si>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</si>
  <si>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</si>
  <si>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</si>
  <si>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</si>
  <si>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</si>
  <si>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</si>
  <si>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</si>
  <si>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</si>
  <si>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</si>
  <si>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</si>
  <si>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</si>
  <si>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</si>
  <si>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</si>
  <si>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</si>
  <si>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</si>
  <si>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</si>
  <si>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</si>
  <si>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</si>
  <si>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</si>
  <si>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</si>
  <si>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</si>
  <si>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</si>
  <si>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</si>
  <si>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</si>
  <si>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</si>
  <si>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</si>
  <si>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</si>
  <si>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</si>
  <si>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</si>
  <si>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</si>
  <si>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</si>
  <si>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</si>
  <si>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</si>
  <si>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</si>
  <si>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</si>
  <si>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</si>
  <si>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</si>
  <si>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</si>
  <si>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</si>
  <si>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</si>
  <si>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</si>
  <si>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</si>
  <si>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</si>
  <si>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</si>
  <si>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</si>
  <si>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</si>
  <si>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</si>
  <si>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</si>
  <si>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</si>
  <si>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</si>
  <si>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</si>
  <si>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</si>
  <si>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</si>
  <si>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</si>
  <si>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</si>
  <si>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</si>
  <si>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</si>
  <si>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</si>
  <si>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</si>
  <si>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</si>
  <si>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</si>
  <si>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</si>
  <si>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</si>
  <si>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</si>
  <si>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</si>
  <si>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</si>
  <si>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</si>
  <si>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</si>
  <si>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</si>
  <si>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</si>
  <si>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</si>
  <si>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</si>
  <si>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</si>
  <si>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</si>
  <si>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</si>
  <si>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</si>
  <si>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</si>
  <si>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</si>
  <si>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</si>
  <si>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</si>
  <si>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</si>
  <si>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</si>
  <si>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</si>
  <si>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</si>
  <si>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</si>
  <si>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</si>
  <si>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</si>
  <si>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</si>
  <si>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</si>
  <si>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</si>
  <si>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</si>
  <si>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</si>
  <si>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</si>
  <si>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</si>
  <si>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</si>
  <si>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</si>
  <si>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</si>
  <si>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</si>
  <si>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</si>
  <si>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</si>
  <si>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</si>
  <si>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</si>
  <si>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</si>
  <si>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</si>
  <si>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</si>
  <si>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</si>
  <si>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</si>
  <si>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</si>
  <si>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</si>
  <si>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</si>
  <si>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</si>
  <si>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</si>
  <si>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</si>
  <si>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</si>
  <si>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</si>
  <si>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</si>
  <si>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</si>
  <si>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</si>
  <si>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</si>
  <si>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</si>
  <si>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</si>
  <si>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</si>
  <si>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</si>
  <si>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</si>
  <si>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</si>
  <si>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</si>
  <si>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</si>
  <si>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</si>
  <si>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</si>
  <si>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</si>
  <si>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</si>
  <si>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</si>
  <si>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</si>
  <si>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</si>
  <si>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</si>
  <si>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</si>
  <si>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</si>
  <si>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</si>
  <si>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</si>
  <si>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</si>
  <si>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</si>
  <si>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</si>
  <si>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</si>
  <si>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</si>
  <si>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</si>
  <si>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</si>
  <si>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</si>
  <si>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</si>
  <si>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</si>
  <si>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</si>
  <si>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</si>
  <si>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</si>
  <si>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</si>
  <si>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</si>
  <si>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</si>
  <si>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</si>
  <si>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</si>
  <si>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</si>
  <si>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</si>
  <si>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</si>
  <si>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</si>
  <si>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</si>
  <si>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</si>
  <si>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</si>
  <si>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</si>
  <si>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</si>
  <si>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</si>
  <si>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</si>
  <si>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</si>
  <si>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</si>
  <si>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</si>
  <si>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</si>
  <si>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</si>
  <si>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</si>
  <si>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</si>
  <si>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</si>
  <si>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</si>
  <si>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</si>
  <si>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</si>
  <si>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</si>
  <si>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</si>
  <si>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</si>
  <si>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</si>
  <si>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</si>
  <si>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</si>
  <si>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</si>
  <si>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</si>
  <si>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</si>
  <si>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</si>
  <si>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</si>
  <si>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</si>
  <si>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</si>
  <si>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</si>
  <si>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</si>
  <si>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</si>
  <si>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</si>
  <si>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</si>
  <si>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</si>
  <si>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</si>
  <si>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</si>
  <si>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</si>
  <si>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</si>
  <si>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</si>
  <si>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</si>
  <si>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</si>
  <si>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</si>
  <si>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</si>
  <si>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</si>
  <si>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</si>
  <si>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</si>
  <si>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</si>
  <si>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</si>
  <si>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</si>
  <si>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</si>
  <si>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</si>
  <si>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</si>
  <si>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</si>
  <si>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</si>
  <si>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</si>
  <si>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</si>
  <si>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</si>
  <si>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</si>
  <si>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</si>
  <si>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</si>
  <si>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</si>
  <si>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</si>
  <si>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</si>
  <si>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</si>
  <si>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</si>
  <si>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</si>
  <si>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</si>
  <si>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</si>
  <si>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</si>
  <si>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</si>
  <si>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</si>
  <si>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</si>
  <si>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</si>
  <si>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</si>
  <si>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</si>
  <si>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</si>
  <si>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</si>
  <si>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</si>
  <si>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</si>
  <si>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</si>
  <si>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</si>
  <si>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</si>
  <si>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</si>
  <si>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</si>
  <si>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</si>
  <si>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</si>
  <si>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</si>
  <si>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</si>
  <si>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</si>
  <si>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</si>
  <si>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</si>
  <si>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</si>
  <si>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</si>
  <si>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</si>
  <si>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</si>
  <si>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</si>
  <si>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</si>
  <si>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</si>
  <si>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</si>
  <si>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</si>
  <si>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</si>
  <si>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</si>
  <si>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</si>
  <si>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</si>
  <si>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</si>
  <si>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</si>
  <si>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</si>
  <si>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</si>
  <si>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</si>
  <si>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</si>
  <si>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</si>
  <si>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</si>
  <si>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</si>
  <si>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</si>
  <si>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</si>
  <si>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</si>
  <si>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</si>
  <si>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</si>
  <si>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</si>
  <si>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</si>
  <si>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</si>
  <si>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</si>
  <si>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</si>
  <si>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</si>
  <si>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</si>
  <si>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</si>
  <si>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</si>
  <si>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</si>
  <si>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</si>
  <si>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</si>
  <si>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</si>
  <si>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</si>
  <si>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</si>
  <si>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</si>
  <si>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</si>
  <si>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</si>
  <si>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</si>
  <si>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</si>
  <si>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</si>
  <si>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</si>
  <si>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</si>
  <si>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</si>
  <si>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</si>
  <si>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</si>
  <si>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</si>
  <si>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</si>
  <si>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</si>
  <si>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</si>
  <si>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</si>
  <si>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</si>
  <si>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</si>
  <si>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</si>
  <si>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</si>
  <si>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</si>
  <si>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</si>
  <si>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</si>
  <si>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</si>
  <si>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</si>
  <si>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</si>
  <si>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</si>
  <si>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</si>
  <si>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</si>
  <si>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</si>
  <si>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</si>
  <si>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</si>
  <si>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</si>
  <si>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</si>
  <si>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</si>
  <si>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</si>
  <si>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</si>
  <si>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</si>
  <si>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</si>
  <si>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</si>
  <si>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</si>
  <si>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</si>
  <si>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</si>
  <si>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</si>
  <si>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</si>
  <si>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</si>
  <si>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</si>
  <si>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</si>
  <si>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</si>
  <si>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</si>
  <si>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</si>
  <si>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</si>
  <si>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</si>
  <si>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</si>
  <si>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</si>
  <si>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</si>
  <si>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</si>
  <si>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</si>
  <si>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</si>
  <si>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</si>
  <si>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</si>
  <si>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</si>
  <si>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</si>
  <si>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</si>
  <si>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</si>
  <si>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</si>
  <si>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</si>
  <si>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</si>
  <si>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</si>
  <si>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</si>
  <si>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</si>
  <si>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</si>
  <si>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</si>
  <si>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</si>
  <si>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</si>
  <si>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</si>
  <si>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</si>
  <si>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</si>
  <si>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</si>
  <si>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</si>
  <si>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</si>
  <si>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</si>
  <si>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</si>
  <si>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</si>
  <si>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</si>
  <si>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</si>
  <si>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</si>
  <si>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</si>
  <si>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</si>
  <si>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</si>
  <si>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</si>
  <si>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</si>
  <si>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</si>
  <si>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</si>
  <si>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</si>
  <si>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</si>
  <si>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</si>
  <si>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</si>
  <si>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</si>
  <si>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</si>
  <si>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</si>
  <si>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</si>
  <si>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</si>
  <si>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</si>
  <si>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</si>
  <si>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</si>
  <si>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</si>
  <si>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</si>
  <si>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</si>
  <si>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</si>
  <si>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</si>
  <si>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</si>
  <si>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</si>
  <si>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</si>
  <si>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</si>
  <si>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</si>
  <si>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</si>
  <si>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</si>
  <si>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</si>
  <si>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</si>
  <si>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</si>
  <si>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</si>
  <si>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</si>
  <si>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</si>
  <si>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</si>
  <si>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</si>
  <si>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</si>
  <si>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</si>
  <si>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</si>
  <si>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</si>
  <si>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</si>
  <si>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</si>
  <si>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</si>
  <si>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</si>
  <si>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</si>
  <si>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</si>
  <si>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</si>
  <si>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</si>
  <si>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</si>
  <si>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</si>
  <si>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</si>
  <si>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</si>
  <si>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</si>
  <si>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</si>
  <si>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</si>
  <si>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</si>
  <si>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</si>
  <si>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</si>
  <si>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</si>
  <si>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</si>
  <si>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</si>
  <si>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</si>
  <si>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</si>
  <si>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</si>
  <si>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</si>
  <si>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</si>
  <si>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</si>
  <si>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</si>
  <si>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</si>
  <si>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</si>
  <si>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</si>
  <si>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</si>
  <si>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</si>
  <si>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</si>
  <si>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</si>
  <si>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</si>
  <si>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</si>
  <si>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</si>
  <si>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</si>
  <si>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</si>
  <si>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</si>
  <si>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</si>
  <si>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</si>
  <si>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</si>
  <si>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</si>
  <si>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</si>
  <si>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</si>
  <si>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</si>
  <si>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</si>
  <si>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</si>
  <si>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</si>
  <si>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</si>
  <si>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</si>
  <si>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</si>
  <si>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</si>
  <si>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</si>
  <si>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</si>
  <si>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</si>
  <si>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</si>
  <si>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</si>
  <si>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</si>
  <si>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</si>
  <si>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</si>
  <si>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</si>
  <si>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</si>
  <si>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</si>
  <si>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</si>
  <si>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</si>
  <si>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</si>
  <si>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</si>
  <si>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</si>
  <si>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</si>
  <si>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</si>
  <si>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</si>
  <si>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</si>
  <si>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</si>
  <si>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</si>
  <si>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</si>
  <si>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</si>
  <si>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</si>
  <si>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</si>
  <si>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</si>
  <si>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</si>
  <si>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</si>
  <si>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</si>
  <si>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</si>
  <si>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</si>
  <si>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</si>
  <si>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</si>
  <si>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</si>
  <si>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</si>
  <si>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</si>
  <si>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</si>
  <si>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</si>
  <si>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</si>
  <si>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</si>
  <si>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</si>
  <si>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</si>
  <si>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</si>
  <si>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</si>
  <si>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</si>
  <si>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</si>
  <si>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</si>
  <si>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</si>
  <si>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</si>
  <si>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</si>
  <si>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</si>
  <si>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</si>
  <si>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</si>
  <si>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</si>
  <si>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</si>
  <si>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</si>
  <si>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</si>
  <si>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</si>
  <si>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</si>
  <si>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</si>
  <si>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</si>
  <si>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</si>
  <si>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</si>
  <si>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</si>
  <si>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</si>
  <si>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</si>
  <si>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</si>
  <si>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</si>
  <si>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</si>
  <si>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</si>
  <si>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</si>
  <si>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</si>
  <si>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</si>
  <si>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</si>
  <si>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</si>
  <si>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</si>
  <si>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</si>
  <si>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</si>
  <si>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</si>
  <si>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</si>
  <si>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</si>
  <si>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</si>
  <si>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</si>
  <si>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</si>
  <si>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</si>
  <si>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</si>
  <si>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</si>
  <si>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</si>
  <si>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</si>
  <si>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</si>
  <si>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</si>
  <si>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</si>
  <si>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</si>
  <si>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</si>
  <si>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</si>
  <si>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</si>
  <si>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</si>
  <si>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</si>
  <si>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</si>
  <si>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</si>
  <si>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</si>
  <si>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</si>
  <si>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</si>
  <si>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</si>
  <si>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</si>
  <si>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</si>
  <si>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</si>
  <si>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</si>
  <si>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</si>
  <si>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</si>
  <si>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</si>
  <si>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</si>
  <si>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</si>
  <si>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</si>
  <si>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</si>
  <si>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</si>
  <si>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</si>
  <si>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</si>
  <si>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</si>
  <si>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</si>
  <si>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</si>
  <si>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</si>
  <si>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</si>
  <si>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</si>
  <si>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</si>
  <si>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</si>
  <si>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</si>
  <si>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</si>
  <si>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</si>
  <si>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</si>
  <si>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</si>
  <si>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</si>
  <si>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</si>
  <si>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</si>
  <si>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</si>
  <si>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</si>
  <si>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</si>
  <si>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</si>
  <si>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</si>
  <si>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</si>
  <si>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</si>
  <si>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</si>
  <si>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</si>
  <si>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</si>
  <si>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</si>
  <si>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</si>
  <si>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</si>
  <si>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</si>
  <si>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</si>
  <si>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</si>
  <si>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</si>
  <si>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</si>
  <si>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</si>
  <si>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</si>
  <si>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</si>
  <si>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</si>
  <si>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</si>
  <si>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</si>
  <si>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</si>
  <si>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</si>
  <si>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</si>
  <si>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</si>
  <si>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</si>
  <si>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</si>
  <si>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</si>
  <si>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</si>
  <si>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</si>
  <si>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</si>
  <si>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</si>
  <si>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</si>
  <si>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</si>
  <si>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</si>
  <si>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</si>
  <si>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</si>
  <si>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</si>
  <si>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</si>
  <si>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</si>
  <si>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</si>
  <si>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</si>
  <si>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</si>
  <si>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</si>
  <si>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</si>
  <si>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</si>
  <si>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</si>
  <si>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</si>
  <si>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</si>
  <si>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</si>
  <si>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</si>
  <si>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</si>
  <si>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</si>
  <si>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</si>
  <si>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</si>
  <si>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</si>
  <si>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</si>
  <si>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</si>
  <si>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</si>
  <si>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</si>
  <si>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</si>
  <si>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</si>
  <si>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</si>
  <si>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</si>
  <si>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</si>
  <si>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</si>
  <si>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</si>
  <si>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</si>
  <si>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</si>
  <si>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</si>
  <si>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</si>
  <si>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</si>
  <si>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</si>
  <si>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</si>
  <si>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</si>
  <si>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</si>
  <si>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</si>
  <si>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</si>
  <si>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</si>
  <si>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</si>
  <si>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</si>
  <si>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</si>
  <si>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</si>
  <si>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</si>
  <si>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</si>
  <si>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</si>
  <si>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</si>
  <si>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</si>
  <si>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</si>
  <si>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</si>
  <si>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</si>
  <si>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</si>
  <si>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</si>
  <si>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</si>
  <si>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</si>
  <si>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</si>
  <si>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</si>
  <si>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</si>
  <si>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</si>
  <si>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</si>
  <si>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</si>
  <si>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</si>
  <si>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</si>
  <si>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</si>
  <si>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</si>
  <si>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</si>
  <si>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</si>
  <si>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</si>
  <si>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</si>
  <si>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</si>
  <si>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</si>
  <si>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</si>
  <si>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</si>
  <si>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</si>
  <si>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</si>
  <si>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</si>
  <si>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</si>
  <si>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</si>
  <si>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</si>
  <si>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</si>
  <si>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</si>
  <si>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</si>
  <si>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</si>
  <si>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</si>
  <si>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</si>
  <si>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</si>
  <si>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</si>
  <si>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</si>
  <si>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</si>
  <si>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</si>
  <si>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</si>
  <si>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</si>
  <si>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</si>
  <si>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</si>
  <si>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</si>
  <si>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</si>
  <si>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</si>
  <si>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</si>
  <si>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</si>
  <si>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</si>
  <si>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</si>
  <si>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</si>
  <si>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</si>
  <si>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</si>
  <si>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</si>
  <si>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</si>
  <si>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</si>
  <si>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</si>
  <si>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</si>
  <si>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</si>
  <si>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</si>
  <si>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</si>
  <si>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</si>
  <si>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</si>
  <si>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</si>
  <si>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</si>
  <si>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</si>
  <si>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</si>
  <si>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</si>
  <si>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</si>
  <si>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</si>
  <si>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</si>
  <si>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</si>
  <si>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</si>
  <si>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</si>
  <si>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</si>
  <si>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</si>
  <si>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</si>
  <si>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</si>
  <si>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</si>
  <si>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</si>
  <si>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</si>
  <si>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</si>
  <si>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</si>
  <si>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</si>
  <si>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</si>
  <si>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</si>
  <si>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</si>
  <si>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</si>
  <si>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</si>
  <si>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</si>
  <si>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</si>
  <si>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</si>
  <si>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</si>
  <si>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</si>
  <si>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</si>
  <si>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</si>
  <si>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</si>
  <si>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</si>
  <si>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</si>
  <si>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</si>
  <si>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</si>
  <si>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</si>
  <si>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</si>
  <si>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</si>
  <si>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</si>
  <si>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</si>
  <si>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</si>
  <si>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</si>
  <si>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</si>
  <si>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</si>
  <si>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</si>
  <si>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</si>
  <si>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</si>
  <si>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</si>
  <si>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</si>
  <si>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</si>
  <si>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</si>
  <si>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</si>
  <si>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</si>
  <si>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</si>
  <si>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</si>
  <si>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</si>
  <si>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</si>
  <si>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</si>
  <si>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</si>
  <si>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</si>
  <si>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</si>
  <si>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</si>
  <si>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</si>
  <si>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</si>
  <si>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</si>
  <si>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</si>
  <si>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</si>
  <si>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</si>
  <si>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</si>
  <si>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</si>
  <si>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</si>
  <si>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</si>
  <si>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</si>
  <si>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</si>
  <si>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</si>
  <si>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</si>
  <si>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</si>
  <si>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</si>
  <si>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</si>
  <si>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</si>
  <si>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</si>
  <si>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</si>
  <si>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</si>
  <si>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</si>
  <si>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</si>
  <si>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</si>
  <si>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</si>
  <si>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</si>
  <si>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</si>
  <si>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</si>
  <si>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</si>
  <si>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</si>
  <si>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</si>
  <si>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</si>
  <si>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</si>
  <si>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</si>
  <si>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</si>
  <si>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</si>
  <si>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</si>
  <si>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</si>
  <si>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</si>
  <si>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</si>
  <si>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</si>
  <si>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</si>
  <si>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</si>
  <si>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</si>
  <si>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</si>
  <si>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</si>
  <si>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</si>
  <si>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</si>
  <si>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</si>
  <si>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</si>
  <si>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</si>
  <si>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</si>
  <si>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</si>
  <si>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</si>
  <si>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</si>
  <si>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</si>
  <si>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</si>
  <si>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</si>
  <si>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</si>
  <si>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</si>
  <si>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</si>
  <si>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</si>
  <si>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</si>
  <si>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</si>
  <si>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</si>
  <si>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</si>
  <si>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</si>
  <si>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</si>
  <si>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</si>
  <si>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</si>
  <si>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</si>
  <si>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</si>
  <si>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</si>
  <si>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</si>
  <si>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</si>
  <si>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</si>
  <si>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</si>
  <si>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</si>
  <si>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</si>
  <si>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</si>
  <si>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</si>
  <si>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</si>
  <si>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</si>
  <si>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</si>
  <si>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</si>
  <si>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</si>
  <si>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</si>
  <si>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</si>
  <si>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</si>
  <si>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</si>
  <si>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</si>
  <si>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</si>
  <si>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</si>
  <si>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</si>
  <si>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</si>
  <si>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</si>
  <si>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</si>
  <si>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</si>
  <si>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</si>
  <si>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</si>
  <si>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</si>
  <si>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</si>
  <si>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</si>
  <si>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</si>
  <si>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</si>
  <si>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</si>
  <si>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</si>
  <si>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</si>
  <si>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</si>
  <si>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</si>
  <si>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</si>
  <si>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</si>
  <si>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</si>
  <si>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</si>
  <si>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</si>
  <si>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</si>
  <si>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</si>
  <si>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</si>
  <si>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</si>
  <si>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</si>
  <si>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</si>
  <si>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</si>
  <si>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</si>
  <si>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</si>
  <si>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</si>
  <si>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</si>
  <si>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</si>
  <si>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</si>
  <si>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</si>
  <si>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</si>
  <si>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</si>
  <si>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</si>
  <si>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</si>
  <si>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</si>
  <si>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</si>
  <si>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</si>
  <si>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</si>
  <si>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</si>
  <si>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</si>
  <si>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</si>
  <si>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</si>
  <si>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</si>
  <si>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</si>
  <si>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</si>
  <si>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</si>
  <si>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</si>
  <si>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</si>
  <si>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</si>
  <si>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</si>
  <si>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</si>
  <si>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</si>
  <si>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</si>
  <si>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</si>
  <si>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</si>
  <si>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</si>
  <si>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</si>
  <si>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</si>
  <si>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</si>
  <si>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</si>
  <si>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</si>
  <si>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</si>
  <si>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</si>
  <si>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</si>
  <si>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</si>
  <si>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</si>
  <si>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</si>
  <si>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</si>
  <si>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</si>
  <si>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</si>
  <si>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</si>
  <si>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</si>
  <si>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</si>
  <si>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</si>
  <si>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</si>
  <si>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</si>
  <si>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</si>
  <si>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</si>
  <si>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</si>
  <si>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</si>
  <si>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</si>
  <si>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</si>
  <si>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</si>
  <si>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</si>
  <si>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</si>
  <si>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</si>
  <si>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</si>
  <si>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</si>
  <si>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</si>
  <si>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</si>
  <si>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</si>
  <si>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</si>
  <si>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</si>
  <si>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</si>
  <si>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</si>
  <si>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</si>
  <si>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</si>
  <si>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</si>
  <si>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</si>
  <si>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</si>
  <si>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</si>
  <si>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</si>
  <si>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</si>
  <si>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</si>
  <si>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</si>
  <si>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</si>
  <si>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</si>
  <si>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</si>
  <si>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</si>
  <si>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</si>
  <si>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</si>
  <si>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</si>
  <si>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</si>
  <si>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</si>
  <si>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</si>
  <si>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</si>
  <si>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</si>
  <si>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</si>
  <si>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</si>
  <si>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</si>
  <si>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</si>
  <si>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</si>
  <si>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</si>
  <si>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</si>
  <si>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</si>
  <si>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</si>
  <si>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</si>
  <si>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</si>
  <si>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</si>
  <si>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</si>
  <si>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</si>
  <si>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</si>
  <si>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</si>
  <si>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</si>
  <si>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</si>
  <si>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</si>
  <si>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</si>
  <si>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</si>
  <si>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</si>
  <si>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</si>
  <si>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</si>
  <si>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</si>
  <si>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</si>
  <si>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</si>
  <si>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</si>
  <si>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</si>
  <si>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</si>
  <si>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</si>
  <si>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</si>
  <si>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</si>
  <si>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</si>
  <si>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</si>
  <si>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</si>
  <si>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</si>
  <si>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</si>
  <si>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</si>
  <si>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</si>
  <si>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</si>
  <si>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</si>
  <si>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</si>
  <si>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</si>
  <si>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</si>
  <si>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</si>
  <si>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</si>
  <si>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</si>
  <si>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</si>
  <si>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</si>
  <si>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</si>
  <si>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</si>
  <si>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</si>
  <si>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</si>
  <si>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</si>
  <si>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</si>
  <si>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</si>
  <si>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</si>
  <si>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</si>
  <si>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</si>
  <si>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</si>
  <si>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</si>
  <si>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</si>
  <si>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</si>
  <si>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</si>
  <si>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</si>
  <si>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</si>
  <si>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</si>
  <si>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</si>
  <si>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</si>
  <si>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</si>
  <si>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</si>
  <si>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</si>
  <si>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</si>
  <si>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</si>
  <si>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</si>
  <si>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</si>
  <si>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</si>
  <si>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</si>
  <si>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</si>
  <si>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</si>
  <si>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</si>
  <si>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</si>
  <si>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</si>
  <si>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</si>
  <si>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</si>
  <si>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</si>
  <si>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</si>
  <si>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</si>
  <si>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</si>
  <si>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</si>
  <si>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</si>
  <si>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</si>
  <si>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</si>
  <si>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</si>
  <si>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</si>
  <si>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</si>
  <si>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</si>
  <si>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</si>
  <si>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</si>
  <si>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</si>
  <si>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</si>
  <si>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</si>
  <si>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</si>
  <si>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</si>
  <si>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</si>
  <si>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</si>
  <si>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</si>
  <si>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</si>
  <si>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</si>
  <si>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</si>
  <si>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</si>
  <si>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</si>
  <si>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</si>
  <si>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</si>
  <si>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</si>
  <si>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</si>
  <si>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</si>
  <si>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</si>
  <si>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</si>
  <si>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</si>
  <si>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</si>
  <si>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</si>
  <si>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</si>
  <si>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</si>
  <si>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</si>
  <si>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</si>
  <si>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</si>
  <si>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</si>
  <si>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</si>
  <si>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</si>
  <si>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</si>
  <si>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</si>
  <si>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</si>
  <si>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</si>
  <si>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</si>
  <si>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</si>
  <si>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</si>
  <si>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</si>
  <si>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</si>
  <si>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</si>
  <si>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</si>
  <si>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</si>
  <si>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</si>
  <si>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</si>
  <si>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</si>
  <si>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</si>
  <si>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</si>
  <si>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</si>
  <si>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</si>
  <si>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</si>
  <si>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</si>
  <si>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</si>
  <si>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</si>
  <si>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</si>
  <si>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</si>
  <si>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</si>
  <si>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</si>
  <si>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</si>
  <si>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</si>
  <si>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</si>
  <si>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</si>
  <si>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</si>
  <si>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</si>
  <si>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</si>
  <si>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</si>
  <si>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</si>
  <si>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</si>
  <si>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</si>
  <si>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</si>
  <si>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</si>
  <si>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</si>
  <si>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</si>
  <si>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</si>
  <si>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</si>
  <si>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</si>
  <si>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</si>
  <si>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</si>
  <si>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</si>
  <si>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</si>
  <si>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</si>
  <si>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</si>
  <si>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</si>
  <si>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</si>
  <si>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</si>
  <si>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</si>
  <si>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</si>
  <si>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</si>
  <si>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</si>
  <si>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</si>
  <si>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</si>
  <si>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</si>
  <si>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</si>
  <si>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</si>
  <si>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</si>
  <si>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</si>
  <si>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</si>
  <si>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</si>
  <si>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</si>
  <si>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</si>
  <si>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</si>
  <si>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</si>
  <si>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</si>
  <si>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</si>
  <si>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</si>
  <si>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</si>
  <si>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</si>
  <si>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</si>
  <si>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</si>
  <si>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</si>
  <si>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</si>
  <si>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</si>
  <si>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</si>
  <si>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</si>
  <si>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</si>
  <si>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</si>
  <si>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</si>
  <si>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</si>
  <si>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</si>
  <si>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</si>
  <si>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</si>
  <si>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</si>
  <si>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</si>
  <si>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</si>
  <si>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</si>
  <si>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</si>
  <si>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</si>
  <si>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</si>
  <si>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</si>
  <si>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</si>
  <si>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</si>
  <si>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</si>
  <si>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</si>
  <si>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</si>
  <si>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</si>
  <si>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</si>
  <si>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</si>
  <si>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</si>
  <si>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</si>
  <si>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</si>
  <si>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</si>
  <si>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</si>
  <si>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</si>
  <si>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</si>
  <si>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</si>
  <si>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</si>
  <si>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</si>
  <si>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</si>
  <si>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</si>
  <si>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</si>
  <si>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</si>
  <si>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</si>
  <si>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</si>
  <si>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</si>
  <si>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</si>
  <si>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</si>
  <si>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</si>
  <si>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</si>
  <si>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</si>
  <si>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</si>
  <si>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</si>
  <si>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</si>
  <si>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</si>
  <si>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</si>
  <si>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</si>
  <si>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</si>
  <si>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</si>
  <si>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</si>
  <si>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</si>
  <si>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</si>
  <si>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</si>
  <si>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</si>
  <si>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</si>
  <si>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</si>
  <si>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</si>
  <si>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</si>
  <si>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</si>
  <si>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</si>
  <si>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</si>
  <si>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</si>
  <si>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</si>
  <si>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</si>
  <si>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</si>
  <si>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</si>
  <si>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</si>
  <si>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</si>
  <si>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</si>
  <si>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</si>
  <si>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</si>
  <si>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</si>
  <si>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</si>
  <si>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</si>
  <si>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</si>
  <si>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</si>
  <si>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</si>
  <si>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</si>
  <si>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</si>
  <si>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</si>
  <si>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</si>
  <si>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</si>
  <si>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</si>
  <si>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</si>
  <si>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</si>
  <si>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</si>
  <si>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</si>
  <si>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</si>
  <si>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</si>
  <si>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</si>
  <si>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</si>
  <si>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</si>
  <si>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</si>
  <si>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</si>
  <si>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</si>
  <si>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</si>
  <si>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</si>
  <si>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</si>
  <si>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</si>
  <si>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</si>
  <si>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</si>
  <si>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</si>
  <si>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</si>
  <si>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</si>
  <si>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</si>
  <si>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</si>
  <si>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</si>
  <si>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</si>
  <si>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</si>
  <si>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</si>
  <si>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</si>
  <si>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</si>
  <si>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</si>
  <si>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</si>
  <si>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</si>
  <si>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</si>
  <si>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</si>
  <si>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</si>
  <si>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</si>
  <si>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</si>
  <si>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</si>
  <si>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</si>
  <si>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</si>
  <si>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</si>
  <si>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</si>
  <si>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</si>
  <si>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</si>
  <si>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</si>
  <si>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</si>
  <si>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</si>
  <si>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</si>
  <si>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</si>
  <si>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</si>
  <si>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</si>
  <si>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</si>
  <si>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</si>
  <si>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</si>
  <si>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</si>
  <si>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</si>
  <si>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</si>
  <si>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</si>
  <si>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</si>
  <si>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</si>
  <si>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</si>
  <si>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</si>
  <si>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</si>
  <si>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</si>
  <si>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</si>
  <si>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</si>
  <si>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</si>
  <si>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</si>
  <si>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</si>
  <si>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</si>
  <si>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</si>
  <si>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</si>
  <si>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</si>
  <si>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</si>
  <si>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</si>
  <si>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</si>
  <si>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</si>
  <si>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</si>
  <si>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</si>
  <si>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</si>
  <si>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</si>
  <si>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</si>
  <si>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</si>
  <si>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</si>
  <si>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</si>
  <si>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</si>
  <si>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</si>
  <si>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</si>
  <si>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</si>
  <si>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</si>
  <si>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</si>
  <si>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</si>
  <si>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</si>
  <si>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</si>
  <si>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</si>
  <si>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</si>
  <si>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</si>
  <si>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</si>
  <si>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</si>
  <si>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</si>
  <si>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</si>
  <si>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</si>
  <si>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</si>
  <si>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</si>
  <si>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</si>
  <si>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</si>
  <si>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</si>
  <si>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</si>
  <si>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</si>
  <si>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</si>
  <si>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</si>
  <si>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</si>
  <si>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</si>
  <si>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</si>
  <si>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</si>
  <si>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</si>
  <si>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</si>
  <si>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</si>
  <si>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</si>
  <si>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</si>
  <si>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</si>
  <si>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</si>
  <si>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</si>
  <si>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</si>
  <si>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</si>
  <si>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</si>
  <si>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</si>
  <si>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</si>
  <si>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</si>
  <si>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</si>
  <si>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</si>
  <si>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</si>
  <si>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</si>
  <si>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</si>
  <si>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</si>
  <si>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</si>
  <si>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</si>
  <si>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</si>
  <si>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</si>
  <si>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</si>
  <si>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</si>
  <si>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</si>
  <si>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</si>
  <si>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</si>
  <si>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</si>
  <si>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</si>
  <si>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</si>
  <si>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</si>
  <si>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</si>
  <si>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</si>
  <si>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</si>
  <si>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</si>
  <si>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</si>
  <si>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</si>
  <si>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</si>
  <si>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</si>
  <si>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</si>
  <si>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</si>
  <si>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</si>
  <si>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</si>
  <si>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</si>
  <si>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</si>
  <si>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</si>
  <si>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</si>
  <si>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</si>
  <si>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</si>
  <si>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</si>
  <si>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</si>
  <si>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</si>
  <si>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</si>
  <si>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</si>
  <si>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</si>
  <si>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</si>
  <si>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</si>
  <si>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</si>
  <si>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</si>
  <si>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</si>
  <si>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</si>
  <si>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</si>
  <si>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</si>
  <si>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</si>
  <si>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</si>
  <si>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</si>
  <si>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</si>
  <si>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</si>
  <si>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</si>
  <si>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</si>
  <si>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</si>
  <si>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</si>
  <si>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</si>
  <si>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</si>
  <si>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</si>
  <si>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</si>
  <si>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</si>
  <si>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</si>
  <si>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</si>
  <si>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</si>
  <si>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</si>
  <si>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</si>
  <si>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</si>
  <si>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</si>
  <si>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</si>
  <si>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</si>
  <si>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</si>
  <si>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</si>
  <si>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</si>
  <si>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</si>
  <si>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</si>
  <si>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</si>
  <si>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</si>
  <si>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</si>
  <si>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</si>
  <si>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</si>
  <si>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</si>
  <si>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</si>
  <si>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</si>
  <si>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</si>
  <si>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</si>
  <si>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</si>
  <si>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</si>
  <si>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</si>
  <si>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</si>
  <si>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</si>
  <si>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</si>
  <si>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</si>
  <si>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</si>
  <si>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</si>
  <si>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</si>
  <si>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</si>
  <si>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</si>
  <si>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</si>
  <si>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</si>
  <si>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</si>
  <si>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</si>
  <si>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</si>
  <si>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</si>
  <si>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</si>
  <si>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</si>
  <si>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</si>
  <si>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</si>
  <si>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</si>
  <si>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</si>
  <si>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</si>
  <si>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</si>
  <si>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</si>
  <si>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</si>
  <si>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</si>
  <si>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</si>
  <si>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</si>
  <si>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</si>
  <si>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</si>
  <si>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</si>
  <si>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</si>
  <si>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</si>
  <si>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</si>
  <si>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</si>
  <si>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</si>
  <si>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</si>
  <si>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</si>
  <si>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</si>
  <si>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</si>
  <si>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</si>
  <si>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</si>
  <si>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</si>
  <si>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</si>
  <si>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</si>
  <si>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</si>
  <si>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</si>
  <si>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</si>
  <si>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</si>
  <si>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</si>
  <si>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</si>
  <si>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</si>
  <si>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</si>
  <si>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</si>
  <si>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</si>
  <si>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</si>
  <si>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</si>
  <si>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</si>
  <si>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</si>
  <si>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</si>
  <si>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</si>
  <si>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</si>
  <si>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</si>
  <si>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</si>
  <si>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</si>
  <si>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</si>
  <si>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</si>
  <si>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</si>
  <si>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</si>
  <si>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</si>
  <si>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</si>
  <si>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</si>
  <si>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</si>
  <si>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</si>
  <si>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</si>
  <si>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</si>
  <si>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</si>
  <si>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</si>
  <si>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</si>
  <si>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</si>
  <si>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</si>
  <si>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</si>
  <si>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</si>
  <si>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</si>
  <si>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</si>
  <si>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</si>
  <si>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</si>
  <si>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</si>
  <si>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</si>
  <si>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</si>
  <si>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</si>
  <si>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</si>
  <si>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</si>
  <si>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</si>
  <si>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</si>
  <si>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</si>
  <si>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</si>
  <si>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</si>
  <si>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</si>
  <si>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</si>
  <si>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</si>
  <si>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</si>
  <si>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</si>
  <si>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</si>
  <si>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</si>
  <si>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</si>
  <si>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</si>
  <si>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</si>
  <si>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</si>
  <si>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</si>
  <si>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</si>
  <si>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</si>
  <si>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</si>
  <si>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</si>
  <si>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</si>
  <si>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</si>
  <si>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</si>
  <si>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</si>
  <si>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</si>
  <si>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</si>
  <si>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</si>
  <si>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</si>
  <si>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</si>
  <si>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</si>
  <si>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</si>
  <si>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</si>
  <si>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</si>
  <si>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</si>
  <si>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</si>
  <si>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</si>
  <si>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</si>
  <si>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</si>
  <si>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</si>
  <si>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</si>
  <si>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</si>
  <si>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</si>
  <si>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</si>
  <si>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</si>
  <si>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</si>
  <si>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</si>
  <si>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</si>
  <si>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</si>
  <si>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</si>
  <si>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</si>
  <si>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</si>
  <si>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</si>
  <si>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</si>
  <si>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</si>
  <si>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</si>
  <si>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</si>
  <si>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</si>
  <si>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</si>
  <si>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</si>
  <si>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</si>
  <si>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</si>
  <si>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</si>
  <si>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</si>
  <si>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</si>
  <si>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</si>
  <si>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</si>
  <si>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</si>
  <si>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</si>
  <si>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</si>
  <si>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</si>
  <si>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</si>
  <si>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</si>
  <si>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</si>
  <si>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</si>
  <si>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</si>
  <si>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</si>
  <si>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</si>
  <si>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</si>
  <si>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</si>
  <si>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</si>
  <si>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</si>
  <si>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</si>
  <si>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</si>
  <si>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</si>
  <si>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</si>
  <si>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</si>
  <si>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</si>
  <si>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</si>
  <si>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</si>
  <si>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</si>
  <si>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</si>
  <si>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</si>
  <si>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</si>
  <si>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</si>
  <si>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</si>
  <si>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</si>
  <si>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</si>
  <si>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</si>
  <si>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</si>
  <si>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</si>
  <si>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</si>
  <si>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</si>
  <si>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</si>
  <si>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</si>
  <si>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</si>
  <si>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</si>
  <si>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</si>
  <si>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</si>
  <si>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</si>
  <si>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</si>
  <si>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</si>
  <si>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</si>
  <si>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</si>
  <si>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</si>
  <si>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</si>
  <si>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</si>
  <si>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</si>
  <si>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</si>
  <si>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</si>
  <si>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</si>
  <si>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</si>
  <si>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</si>
  <si>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</si>
  <si>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</si>
  <si>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</si>
  <si>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</si>
  <si>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</si>
  <si>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</si>
  <si>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</si>
  <si>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</si>
  <si>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</si>
  <si>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</si>
  <si>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</si>
  <si>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</si>
  <si>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</si>
  <si>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</si>
  <si>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</si>
  <si>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</si>
  <si>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</si>
  <si>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</si>
  <si>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</si>
  <si>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</si>
  <si>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</si>
  <si>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</si>
  <si>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</si>
  <si>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</si>
  <si>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</si>
  <si>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</si>
  <si>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</si>
  <si>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</si>
  <si>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</si>
  <si>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</si>
  <si>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</si>
  <si>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</si>
  <si>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</si>
  <si>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</si>
  <si>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</si>
  <si>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</si>
  <si>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</si>
  <si>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</si>
  <si>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</si>
  <si>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</si>
  <si>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</si>
  <si>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</si>
  <si>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</si>
  <si>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</si>
  <si>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</si>
  <si>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</si>
  <si>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</si>
  <si>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</si>
  <si>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</si>
  <si>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</si>
  <si>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</si>
  <si>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</si>
  <si>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</si>
  <si>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</si>
  <si>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</si>
  <si>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</si>
  <si>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</si>
  <si>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</si>
  <si>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</si>
  <si>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</si>
  <si>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</si>
  <si>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</si>
  <si>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</si>
  <si>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</si>
  <si>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</si>
  <si>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</si>
  <si>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</si>
  <si>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</si>
  <si>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</si>
  <si>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</si>
  <si>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</si>
  <si>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</si>
  <si>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</si>
  <si>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</si>
  <si>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</si>
  <si>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</si>
  <si>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</si>
  <si>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</si>
  <si>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</si>
  <si>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</si>
  <si>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</si>
  <si>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</si>
  <si>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</si>
  <si>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</si>
  <si>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</si>
  <si>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</si>
  <si>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</si>
  <si>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</si>
  <si>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</si>
  <si>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</si>
  <si>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</si>
  <si>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</si>
  <si>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</si>
  <si>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</si>
  <si>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</si>
  <si>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</si>
  <si>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</si>
  <si>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</si>
  <si>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</si>
  <si>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</si>
  <si>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</si>
  <si>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</si>
  <si>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</si>
  <si>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</si>
  <si>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</si>
  <si>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</si>
  <si>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</si>
  <si>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</si>
  <si>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</si>
  <si>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</si>
  <si>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</si>
  <si>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</si>
  <si>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</si>
  <si>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</si>
  <si>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</si>
  <si>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</si>
  <si>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</si>
  <si>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</si>
  <si>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</si>
  <si>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</si>
  <si>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</si>
  <si>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</si>
  <si>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</si>
  <si>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</si>
  <si>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</si>
  <si>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</si>
  <si>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</si>
  <si>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</si>
  <si>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</si>
  <si>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</si>
  <si>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</si>
  <si>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</si>
  <si>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</si>
  <si>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</si>
  <si>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</si>
  <si>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</si>
  <si>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</si>
  <si>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</si>
  <si>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</si>
  <si>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</si>
  <si>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</si>
  <si>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</si>
  <si>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</si>
  <si>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</si>
  <si>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</si>
  <si>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</si>
  <si>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</si>
  <si>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</si>
  <si>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</si>
  <si>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</si>
  <si>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</si>
  <si>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</si>
  <si>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</si>
  <si>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</si>
  <si>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</si>
  <si>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</si>
  <si>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</si>
  <si>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</si>
  <si>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</si>
  <si>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</si>
  <si>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</si>
  <si>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</si>
  <si>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</si>
  <si>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</si>
  <si>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</si>
  <si>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</si>
  <si>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</si>
  <si>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</si>
  <si>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</si>
  <si>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</si>
  <si>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</si>
  <si>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</si>
  <si>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</si>
  <si>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</si>
  <si>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</si>
  <si>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</si>
  <si>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</si>
  <si>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</si>
  <si>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</si>
  <si>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</si>
  <si>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</si>
  <si>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</si>
  <si>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</si>
  <si>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</si>
  <si>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</si>
  <si>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</si>
  <si>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</si>
  <si>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</si>
  <si>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</si>
  <si>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</si>
  <si>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</si>
  <si>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</si>
  <si>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</si>
  <si>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</si>
  <si>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</si>
  <si>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</si>
  <si>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</si>
  <si>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</si>
  <si>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</si>
  <si>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</si>
  <si>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</si>
  <si>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</si>
  <si>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</si>
  <si>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</si>
  <si>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</si>
  <si>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</si>
  <si>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</si>
  <si>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</si>
  <si>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</si>
  <si>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</si>
  <si>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</si>
  <si>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</si>
  <si>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</si>
  <si>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</si>
  <si>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</si>
  <si>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</si>
  <si>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</si>
  <si>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</si>
  <si>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</si>
  <si>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</si>
  <si>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</si>
  <si>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</si>
  <si>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</si>
  <si>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</si>
  <si>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</si>
  <si>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</si>
  <si>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</si>
  <si>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</si>
  <si>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</si>
  <si>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</si>
  <si>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</si>
  <si>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</si>
  <si>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</si>
  <si>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</si>
  <si>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</si>
  <si>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</si>
  <si>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</si>
  <si>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</si>
  <si>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</si>
  <si>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</si>
  <si>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</si>
  <si>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</si>
  <si>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</si>
  <si>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</si>
  <si>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</si>
  <si>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</si>
  <si>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</si>
  <si>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</si>
  <si>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</si>
  <si>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</si>
  <si>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</si>
  <si>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</si>
  <si>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</si>
  <si>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</si>
  <si>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</si>
  <si>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</si>
  <si>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</si>
  <si>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</si>
  <si>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</si>
  <si>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</si>
  <si>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</si>
  <si>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</si>
  <si>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</si>
  <si>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</si>
  <si>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</si>
  <si>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</si>
  <si>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</si>
  <si>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</si>
  <si>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</si>
  <si>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</si>
  <si>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</si>
  <si>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</si>
  <si>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</si>
  <si>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</si>
  <si>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</si>
  <si>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</si>
  <si>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</si>
  <si>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</si>
  <si>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</si>
  <si>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</si>
  <si>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</si>
  <si>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</si>
  <si>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</si>
  <si>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</si>
  <si>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</si>
  <si>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</si>
  <si>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</si>
  <si>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</si>
  <si>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</si>
  <si>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</si>
  <si>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</si>
  <si>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</si>
  <si>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</si>
  <si>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</si>
  <si>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</si>
  <si>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</si>
  <si>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</si>
  <si>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</si>
  <si>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</si>
  <si>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</si>
  <si>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</si>
  <si>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</si>
  <si>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</si>
  <si>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</si>
  <si>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</si>
  <si>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</si>
  <si>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</si>
  <si>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</si>
  <si>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</si>
  <si>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</si>
  <si>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</si>
  <si>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</si>
  <si>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</si>
  <si>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</si>
  <si>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</si>
  <si>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</si>
  <si>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</si>
  <si>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</si>
  <si>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</si>
  <si>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</si>
  <si>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</si>
  <si>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</si>
  <si>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</si>
  <si>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</si>
  <si>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</si>
  <si>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</si>
  <si>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</si>
  <si>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</si>
  <si>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</si>
  <si>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</si>
  <si>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</si>
  <si>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</si>
  <si>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</si>
  <si>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</si>
  <si>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</si>
  <si>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</si>
  <si>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</si>
  <si>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</si>
  <si>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</si>
  <si>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</si>
  <si>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</si>
  <si>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</si>
  <si>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</si>
  <si>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</si>
  <si>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</si>
  <si>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</si>
  <si>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</si>
  <si>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</si>
  <si>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</si>
  <si>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</si>
  <si>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</si>
  <si>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</si>
  <si>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</si>
  <si>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</si>
  <si>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</si>
  <si>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</si>
  <si>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</si>
  <si>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</si>
  <si>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</si>
  <si>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</si>
  <si>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</si>
  <si>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</si>
  <si>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</si>
  <si>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</si>
  <si>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</si>
  <si>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</si>
  <si>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</si>
  <si>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</si>
  <si>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</si>
  <si>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</si>
  <si>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</si>
  <si>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</si>
  <si>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</si>
  <si>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</si>
  <si>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</si>
  <si>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</si>
  <si>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</si>
  <si>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</si>
  <si>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</si>
  <si>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</si>
  <si>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</si>
  <si>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</si>
  <si>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</si>
  <si>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</si>
  <si>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</si>
  <si>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</si>
  <si>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</si>
  <si>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</si>
  <si>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</si>
  <si>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</si>
  <si>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</si>
  <si>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</si>
  <si>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</si>
  <si>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</si>
  <si>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</si>
  <si>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</si>
  <si>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</si>
  <si>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</si>
  <si>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</si>
  <si>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</si>
  <si>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</si>
  <si>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</si>
  <si>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</si>
  <si>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</si>
  <si>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</si>
  <si>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</si>
  <si>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</si>
  <si>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</si>
  <si>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</si>
  <si>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</si>
  <si>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</si>
  <si>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</si>
  <si>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</si>
  <si>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</si>
  <si>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</si>
  <si>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</si>
  <si>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</si>
  <si>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</si>
  <si>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</si>
  <si>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</si>
  <si>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</si>
  <si>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</si>
  <si>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</si>
  <si>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</si>
  <si>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AU NIVEAU DE LE VERDIER</t>
  </si>
  <si>
    <t>LA VERE</t>
  </si>
  <si>
    <t>05120092</t>
  </si>
  <si>
    <t>18310006400033</t>
  </si>
  <si>
    <t>Agence de l'Eau Adour-Garonne</t>
  </si>
  <si>
    <t>34255833500077</t>
  </si>
  <si>
    <t>AQUASCOP BIOLOGIE site de Monptellier</t>
  </si>
  <si>
    <t>IBMR-20-M134</t>
  </si>
  <si>
    <t>AURELIA MARQUIS, ROMAIN VOLKMANN</t>
  </si>
  <si>
    <t>IBMR standard</t>
  </si>
  <si>
    <t>DROITE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</si>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</sst>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606951</v>
      </c>
      <c r="G10" s="97"/>
      <c r="H10" s="98"/>
    </row>
    <row r="11" spans="1:8" ht="15">
      <c r="A11" s="10" t="s">
        <v>2277</v>
      </c>
      <c r="B11" s="47">
        <v>44077</v>
      </c>
      <c r="D11" s="10" t="s">
        <v>2280</v>
      </c>
      <c r="E11" s="52">
        <v>6321152</v>
      </c>
      <c r="G11" s="97"/>
      <c r="H11" s="98"/>
    </row>
    <row r="12" spans="1:8" ht="15">
      <c r="A12" s="10" t="s">
        <v>2283</v>
      </c>
      <c r="B12" s="52" t="s">
        <v>5294</v>
      </c>
      <c r="D12" s="10" t="s">
        <v>2281</v>
      </c>
      <c r="E12" s="52">
        <v>606847</v>
      </c>
      <c r="G12" s="99"/>
      <c r="H12" s="100"/>
    </row>
    <row r="13" spans="1:5" ht="17.25" customHeight="1" thickBot="1">
      <c r="A13" s="2"/>
      <c r="B13" s="55"/>
      <c r="D13" s="10" t="s">
        <v>2282</v>
      </c>
      <c r="E13" s="52">
        <v>6321138</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606951</v>
      </c>
    </row>
    <row r="18" spans="1:3" ht="15">
      <c r="A18" s="111"/>
      <c r="B18" s="49" t="s">
        <v>2267</v>
      </c>
      <c r="C18" s="61">
        <f>E11</f>
        <v>6321152</v>
      </c>
    </row>
    <row r="19" spans="1:2" ht="15">
      <c r="A19" s="3" t="s">
        <v>2063</v>
      </c>
      <c r="B19" s="29">
        <v>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53</v>
      </c>
      <c r="D35" s="28" t="s">
        <v>2284</v>
      </c>
      <c r="E35" s="32">
        <v>47</v>
      </c>
    </row>
    <row r="36" spans="1:5" s="7" customFormat="1" ht="15" customHeight="1">
      <c r="A36" s="5" t="s">
        <v>2113</v>
      </c>
      <c r="B36" s="30">
        <v>55</v>
      </c>
      <c r="C36" s="6"/>
      <c r="D36" s="8" t="s">
        <v>2112</v>
      </c>
      <c r="E36" s="30">
        <v>45</v>
      </c>
    </row>
    <row r="37" spans="1:5" s="7" customFormat="1" ht="15" customHeight="1">
      <c r="A37" s="5" t="s">
        <v>2111</v>
      </c>
      <c r="B37" s="30">
        <v>3.7</v>
      </c>
      <c r="C37" s="6"/>
      <c r="D37" s="8" t="s">
        <v>2110</v>
      </c>
      <c r="E37" s="30">
        <v>4.1</v>
      </c>
    </row>
    <row r="38" spans="1:5" s="7" customFormat="1" ht="15" customHeight="1">
      <c r="A38" s="5" t="s">
        <v>2115</v>
      </c>
      <c r="B38" s="30">
        <v>0.55</v>
      </c>
      <c r="C38" s="6"/>
      <c r="D38" s="8" t="s">
        <v>2115</v>
      </c>
      <c r="E38" s="30">
        <v>0.01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v>2</v>
      </c>
    </row>
    <row r="58" spans="1:5" s="15" customFormat="1" ht="15">
      <c r="A58" s="3" t="s">
        <v>2094</v>
      </c>
      <c r="B58" s="9">
        <v>3</v>
      </c>
      <c r="C58" s="6"/>
      <c r="D58" s="10" t="s">
        <v>2094</v>
      </c>
      <c r="E58" s="9">
        <v>4</v>
      </c>
    </row>
    <row r="59" spans="1:5" s="15" customFormat="1" ht="15">
      <c r="A59" s="3" t="s">
        <v>2093</v>
      </c>
      <c r="B59" s="9"/>
      <c r="C59" s="6"/>
      <c r="D59" s="10" t="s">
        <v>2093</v>
      </c>
      <c r="E59" s="9">
        <v>3</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0.02</v>
      </c>
      <c r="E97" s="35">
        <v>0.01</v>
      </c>
      <c r="F97" s="35" t="s">
        <v>2290</v>
      </c>
      <c r="G97" s="77"/>
      <c r="H97" s="78"/>
    </row>
    <row r="98" spans="1:8" ht="15">
      <c r="A98" s="33" t="s">
        <v>479</v>
      </c>
      <c r="B98" s="20" t="str">
        <f>IF(A98="NEWCOD",IF(ISBLANK(G98),"renseigner le champ 'Nouveau taxon'",G98),VLOOKUP(A98,'Ref Taxo'!A:B,2,FALSE))</f>
        <v>Cratoneuron filicinum</v>
      </c>
      <c r="C98" s="21">
        <f>IF(A98="NEWCOD",IF(ISBLANK(H98),"NoCod",H98),VLOOKUP(A98,'Ref Taxo'!A:D,4,FALSE))</f>
        <v>1233</v>
      </c>
      <c r="D98" s="34">
        <v>0.01</v>
      </c>
      <c r="E98" s="35"/>
      <c r="F98" s="35" t="s">
        <v>2290</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0.25</v>
      </c>
      <c r="E99" s="35"/>
      <c r="F99" s="35" t="s">
        <v>2290</v>
      </c>
      <c r="G99" s="79"/>
      <c r="H99" s="80"/>
    </row>
    <row r="100" spans="1:8" ht="15">
      <c r="A100" s="33" t="s">
        <v>768</v>
      </c>
      <c r="B100" s="20" t="str">
        <f>IF(A100="NEWCOD",IF(ISBLANK(G100),"renseigner le champ 'Nouveau taxon'",G100),VLOOKUP(A100,'Ref Taxo'!A:B,2,FALSE))</f>
        <v>Fontinalis antipyretica</v>
      </c>
      <c r="C100" s="21">
        <f>IF(A100="NEWCOD",IF(ISBLANK(H100),"NoCod",H100),VLOOKUP(A100,'Ref Taxo'!A:D,4,FALSE))</f>
        <v>1310</v>
      </c>
      <c r="D100" s="34">
        <v>0.01</v>
      </c>
      <c r="E100" s="35"/>
      <c r="F100" s="35" t="s">
        <v>2290</v>
      </c>
      <c r="G100" s="79"/>
      <c r="H100" s="80"/>
    </row>
    <row r="101" spans="1:8" ht="15">
      <c r="A101" s="33" t="s">
        <v>1425</v>
      </c>
      <c r="B101" s="20" t="str">
        <f>IF(A101="NEWCOD",IF(ISBLANK(G101),"renseigner le champ 'Nouveau taxon'",G101),VLOOKUP(A101,'Ref Taxo'!A:B,2,FALSE))</f>
        <v>Rhynchostegium riparioides</v>
      </c>
      <c r="C101" s="21">
        <f>IF(A101="NEWCOD",IF(ISBLANK(H101),"NoCod",H101),VLOOKUP(A101,'Ref Taxo'!A:D,4,FALSE))</f>
        <v>1268</v>
      </c>
      <c r="D101" s="34">
        <v>0.04</v>
      </c>
      <c r="E101" s="35"/>
      <c r="F101" s="35" t="s">
        <v>2290</v>
      </c>
      <c r="G101" s="79"/>
      <c r="H101" s="80"/>
    </row>
    <row r="102" spans="1:8" ht="15">
      <c r="A102" s="33" t="s">
        <v>1366</v>
      </c>
      <c r="B102" s="20" t="str">
        <f>IF(A102="NEWCOD",IF(ISBLANK(G102),"renseigner le champ 'Nouveau taxon'",G102),VLOOKUP(A102,'Ref Taxo'!A:B,2,FALSE))</f>
        <v>Phalaris arundinacea</v>
      </c>
      <c r="C102" s="21">
        <f>IF(A102="NEWCOD",IF(ISBLANK(H102),"NoCod",H102),VLOOKUP(A102,'Ref Taxo'!A:D,4,FALSE))</f>
        <v>1577</v>
      </c>
      <c r="D102" s="34">
        <v>0.2</v>
      </c>
      <c r="E102" s="35"/>
      <c r="F102" s="35" t="s">
        <v>2290</v>
      </c>
      <c r="G102" s="79"/>
      <c r="H102" s="80"/>
    </row>
    <row r="103" spans="1:8" ht="15">
      <c r="A103" s="33" t="s">
        <v>1835</v>
      </c>
      <c r="B103" s="20" t="str">
        <f>IF(A103="NEWCOD",IF(ISBLANK(G103),"renseigner le champ 'Nouveau taxon'",G103),VLOOKUP(A103,'Ref Taxo'!A:B,2,FALSE))</f>
        <v>Solanum dulcamara</v>
      </c>
      <c r="C103" s="21">
        <f>IF(A103="NEWCOD",IF(ISBLANK(H103),"NoCod",H103),VLOOKUP(A103,'Ref Taxo'!A:D,4,FALSE))</f>
        <v>1964</v>
      </c>
      <c r="D103" s="34">
        <v>0.01</v>
      </c>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2021-01-27T14:43:01Z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