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0092" sheetId="2" r:id="rId2"/>
    <sheet name="Mises à jour" sheetId="3" r:id="rId3"/>
  </sheets>
  <definedNames/>
  <calcPr calcId="162913"/>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<sst xmlns="http://schemas.openxmlformats.org/spreadsheetml/2006/main" count="6482" uniqueCount="5305">
  <si>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</si>
  <si>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</si>
  <si>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</si>
  <si>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</si>
  <si>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</si>
  <si>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</si>
  <si>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</si>
  <si>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</si>
  <si>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</si>
  <si>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</si>
  <si>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</si>
  <si>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</si>
  <si>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</si>
  <si>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</si>
  <si>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</si>
  <si>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</si>
  <si>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</si>
  <si>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</si>
  <si>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</si>
  <si>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</si>
  <si>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</si>
  <si>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</si>
  <si>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</si>
  <si>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</si>
  <si>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</si>
  <si>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</si>
  <si>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</si>
  <si>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</si>
  <si>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</si>
  <si>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</si>
  <si>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</si>
  <si>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</si>
  <si>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</si>
  <si>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</si>
  <si>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</si>
  <si>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</si>
  <si>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</si>
  <si>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</si>
  <si>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</si>
  <si>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</si>
  <si>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</si>
  <si>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</si>
  <si>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</si>
  <si>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</si>
  <si>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</si>
  <si>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</si>
  <si>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</si>
  <si>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</si>
  <si>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</si>
  <si>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</si>
  <si>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</si>
  <si>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</si>
  <si>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</si>
  <si>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</si>
  <si>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</si>
  <si>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</si>
  <si>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</si>
  <si>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</si>
  <si>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</si>
  <si>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</si>
  <si>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</si>
  <si>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</si>
  <si>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</si>
  <si>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</si>
  <si>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</si>
  <si>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</si>
  <si>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</si>
  <si>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</si>
  <si>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</si>
  <si>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</si>
  <si>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</si>
  <si>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</si>
  <si>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</si>
  <si>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</si>
  <si>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</si>
  <si>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</si>
  <si>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</si>
  <si>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</si>
  <si>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</si>
  <si>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</si>
  <si>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</si>
  <si>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</si>
  <si>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</si>
  <si>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</si>
  <si>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</si>
  <si>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</si>
  <si>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</si>
  <si>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</si>
  <si>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</si>
  <si>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</si>
  <si>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</si>
  <si>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</si>
  <si>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</si>
  <si>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</si>
  <si>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</si>
  <si>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</si>
  <si>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</si>
  <si>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</si>
  <si>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</si>
  <si>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</si>
  <si>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</si>
  <si>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</si>
  <si>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</si>
  <si>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</si>
  <si>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</si>
  <si>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</si>
  <si>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</si>
  <si>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</si>
  <si>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</si>
  <si>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</si>
  <si>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</si>
  <si>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</si>
  <si>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</si>
  <si>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</si>
  <si>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</si>
  <si>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</si>
  <si>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</si>
  <si>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</si>
  <si>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</si>
  <si>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</si>
  <si>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</si>
  <si>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</si>
  <si>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</si>
  <si>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</si>
  <si>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</si>
  <si>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</si>
  <si>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</si>
  <si>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</si>
  <si>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</si>
  <si>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</si>
  <si>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</si>
  <si>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</si>
  <si>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</si>
  <si>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</si>
  <si>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</si>
  <si>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</si>
  <si>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</si>
  <si>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</si>
  <si>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</si>
  <si>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</si>
  <si>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</si>
  <si>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</si>
  <si>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</si>
  <si>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</si>
  <si>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</si>
  <si>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</si>
  <si>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</si>
  <si>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</si>
  <si>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</si>
  <si>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</si>
  <si>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</si>
  <si>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</si>
  <si>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</si>
  <si>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</si>
  <si>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</si>
  <si>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</si>
  <si>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</si>
  <si>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</si>
  <si>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</si>
  <si>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</si>
  <si>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</si>
  <si>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</si>
  <si>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</si>
  <si>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</si>
  <si>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</si>
  <si>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</si>
  <si>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</si>
  <si>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</si>
  <si>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</si>
  <si>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</si>
  <si>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</si>
  <si>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</si>
  <si>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</si>
  <si>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</si>
  <si>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</si>
  <si>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</si>
  <si>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</si>
  <si>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</si>
  <si>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</si>
  <si>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</si>
  <si>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</si>
  <si>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</si>
  <si>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</si>
  <si>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</si>
  <si>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</si>
  <si>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</si>
  <si>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</si>
  <si>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</si>
  <si>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</si>
  <si>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</si>
  <si>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</si>
  <si>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</si>
  <si>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</si>
  <si>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</si>
  <si>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</si>
  <si>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</si>
  <si>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</si>
  <si>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</si>
  <si>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</si>
  <si>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</si>
  <si>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</si>
  <si>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</si>
  <si>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</si>
  <si>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</si>
  <si>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</si>
  <si>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</si>
  <si>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</si>
  <si>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</si>
  <si>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</si>
  <si>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</si>
  <si>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</si>
  <si>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</si>
  <si>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</si>
  <si>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</si>
  <si>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</si>
  <si>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</si>
  <si>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</si>
  <si>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</si>
  <si>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</si>
  <si>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</si>
  <si>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</si>
  <si>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</si>
  <si>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</si>
  <si>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</si>
  <si>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</si>
  <si>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</si>
  <si>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</si>
  <si>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</si>
  <si>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</si>
  <si>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</si>
  <si>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</si>
  <si>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</si>
  <si>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</si>
  <si>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</si>
  <si>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</si>
  <si>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</si>
  <si>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</si>
  <si>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</si>
  <si>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</si>
  <si>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</si>
  <si>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</si>
  <si>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</si>
  <si>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</si>
  <si>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</si>
  <si>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</si>
  <si>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</si>
  <si>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</si>
  <si>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</si>
  <si>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</si>
  <si>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</si>
  <si>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</si>
  <si>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</si>
  <si>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</si>
  <si>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</si>
  <si>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</si>
  <si>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</si>
  <si>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</si>
  <si>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</si>
  <si>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</si>
  <si>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</si>
  <si>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</si>
  <si>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</si>
  <si>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</si>
  <si>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</si>
  <si>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</si>
  <si>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</si>
  <si>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</si>
  <si>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</si>
  <si>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</si>
  <si>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</si>
  <si>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</si>
  <si>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</si>
  <si>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</si>
  <si>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</si>
  <si>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</si>
  <si>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</si>
  <si>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</si>
  <si>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</si>
  <si>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</si>
  <si>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</si>
  <si>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</si>
  <si>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</si>
  <si>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</si>
  <si>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</si>
  <si>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</si>
  <si>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</si>
  <si>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</si>
  <si>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</si>
  <si>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</si>
  <si>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</si>
  <si>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</si>
  <si>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</si>
  <si>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</si>
  <si>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</si>
  <si>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</si>
  <si>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</si>
  <si>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</si>
  <si>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</si>
  <si>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</si>
  <si>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</si>
  <si>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</si>
  <si>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</si>
  <si>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</si>
  <si>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</si>
  <si>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</si>
  <si>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</si>
  <si>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</si>
  <si>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</si>
  <si>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</si>
  <si>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</si>
  <si>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</si>
  <si>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</si>
  <si>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</si>
  <si>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</si>
  <si>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</si>
  <si>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</si>
  <si>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</si>
  <si>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</si>
  <si>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</si>
  <si>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</si>
  <si>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</si>
  <si>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</si>
  <si>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</si>
  <si>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</si>
  <si>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</si>
  <si>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</si>
  <si>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</si>
  <si>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</si>
  <si>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</si>
  <si>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</si>
  <si>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</si>
  <si>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</si>
  <si>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</si>
  <si>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</si>
  <si>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</si>
  <si>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</si>
  <si>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</si>
  <si>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</si>
  <si>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</si>
  <si>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</si>
  <si>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</si>
  <si>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</si>
  <si>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</si>
  <si>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</si>
  <si>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</si>
  <si>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</si>
  <si>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</si>
  <si>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</si>
  <si>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</si>
  <si>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</si>
  <si>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</si>
  <si>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</si>
  <si>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</si>
  <si>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</si>
  <si>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</si>
  <si>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</si>
  <si>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</si>
  <si>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</si>
  <si>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</si>
  <si>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</si>
  <si>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</si>
  <si>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</si>
  <si>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</si>
  <si>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</si>
  <si>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</si>
  <si>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</si>
  <si>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</si>
  <si>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</si>
  <si>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</si>
  <si>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</si>
  <si>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</si>
  <si>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</si>
  <si>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</si>
  <si>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</si>
  <si>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</si>
  <si>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</si>
  <si>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</si>
  <si>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</si>
  <si>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</si>
  <si>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</si>
  <si>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</si>
  <si>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</si>
  <si>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</si>
  <si>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</si>
  <si>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</si>
  <si>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</si>
  <si>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</si>
  <si>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</si>
  <si>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</si>
  <si>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</si>
  <si>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</si>
  <si>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</si>
  <si>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</si>
  <si>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</si>
  <si>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</si>
  <si>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</si>
  <si>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</si>
  <si>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</si>
  <si>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</si>
  <si>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</si>
  <si>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</si>
  <si>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</si>
  <si>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</si>
  <si>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</si>
  <si>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</si>
  <si>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</si>
  <si>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</si>
  <si>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</si>
  <si>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</si>
  <si>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</si>
  <si>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</si>
  <si>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</si>
  <si>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</si>
  <si>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</si>
  <si>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</si>
  <si>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</si>
  <si>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</si>
  <si>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</si>
  <si>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</si>
  <si>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</si>
  <si>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</si>
  <si>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</si>
  <si>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</si>
  <si>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</si>
  <si>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</si>
  <si>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</si>
  <si>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</si>
  <si>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</si>
  <si>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</si>
  <si>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</si>
  <si>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</si>
  <si>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</si>
  <si>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</si>
  <si>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</si>
  <si>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</si>
  <si>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</si>
  <si>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</si>
  <si>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</si>
  <si>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</si>
  <si>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</si>
  <si>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</si>
  <si>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</si>
  <si>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</si>
  <si>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</si>
  <si>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</si>
  <si>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</si>
  <si>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</si>
  <si>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</si>
  <si>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</si>
  <si>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</si>
  <si>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</si>
  <si>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</si>
  <si>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</si>
  <si>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</si>
  <si>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</si>
  <si>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</si>
  <si>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</si>
  <si>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</si>
  <si>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</si>
  <si>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</si>
  <si>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</si>
  <si>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</si>
  <si>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</si>
  <si>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</si>
  <si>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</si>
  <si>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</si>
  <si>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</si>
  <si>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</si>
  <si>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</si>
  <si>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</si>
  <si>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</si>
  <si>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</si>
  <si>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</si>
  <si>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</si>
  <si>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</si>
  <si>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</si>
  <si>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</si>
  <si>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</si>
  <si>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</si>
  <si>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</si>
  <si>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</si>
  <si>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</si>
  <si>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</si>
  <si>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</si>
  <si>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</si>
  <si>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</si>
  <si>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</si>
  <si>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</si>
  <si>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</si>
  <si>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</si>
  <si>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</si>
  <si>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</si>
  <si>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</si>
  <si>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</si>
  <si>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</si>
  <si>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</si>
  <si>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</si>
  <si>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</si>
  <si>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</si>
  <si>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</si>
  <si>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</si>
  <si>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</si>
  <si>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</si>
  <si>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</si>
  <si>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</si>
  <si>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</si>
  <si>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</si>
  <si>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</si>
  <si>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</si>
  <si>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</si>
  <si>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</si>
  <si>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</si>
  <si>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</si>
  <si>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</si>
  <si>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</si>
  <si>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</si>
  <si>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</si>
  <si>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</si>
  <si>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</si>
  <si>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</si>
  <si>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</si>
  <si>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</si>
  <si>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</si>
  <si>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</si>
  <si>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</si>
  <si>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</si>
  <si>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</si>
  <si>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</si>
  <si>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</si>
  <si>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</si>
  <si>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</si>
  <si>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</si>
  <si>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</si>
  <si>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</si>
  <si>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</si>
  <si>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</si>
  <si>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</si>
  <si>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</si>
  <si>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</si>
  <si>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</si>
  <si>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</si>
  <si>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</si>
  <si>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</si>
  <si>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</si>
  <si>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</si>
  <si>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</si>
  <si>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</si>
  <si>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</si>
  <si>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</si>
  <si>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</si>
  <si>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</si>
  <si>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</si>
  <si>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</si>
  <si>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</si>
  <si>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</si>
  <si>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</si>
  <si>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</si>
  <si>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</si>
  <si>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</si>
  <si>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</si>
  <si>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</si>
  <si>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</si>
  <si>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</si>
  <si>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</si>
  <si>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</si>
  <si>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</si>
  <si>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</si>
  <si>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</si>
  <si>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</si>
  <si>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</si>
  <si>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</si>
  <si>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</si>
  <si>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</si>
  <si>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</si>
  <si>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</si>
  <si>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</si>
  <si>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</si>
  <si>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</si>
  <si>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</si>
  <si>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</si>
  <si>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</si>
  <si>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</si>
  <si>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</si>
  <si>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</si>
  <si>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</si>
  <si>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</si>
  <si>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</si>
  <si>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</si>
  <si>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</si>
  <si>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</si>
  <si>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</si>
  <si>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</si>
  <si>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</si>
  <si>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</si>
  <si>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</si>
  <si>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</si>
  <si>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</si>
  <si>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</si>
  <si>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</si>
  <si>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</si>
  <si>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</si>
  <si>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</si>
  <si>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</si>
  <si>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</si>
  <si>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</si>
  <si>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</si>
  <si>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</si>
  <si>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</si>
  <si>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</si>
  <si>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</si>
  <si>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</si>
  <si>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</si>
  <si>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</si>
  <si>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</si>
  <si>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</si>
  <si>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</si>
  <si>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</si>
  <si>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</si>
  <si>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</si>
  <si>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</si>
  <si>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</si>
  <si>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</si>
  <si>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</si>
  <si>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</si>
  <si>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</si>
  <si>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</si>
  <si>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</si>
  <si>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</si>
  <si>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</si>
  <si>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</si>
  <si>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</si>
  <si>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</si>
  <si>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</si>
  <si>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</si>
  <si>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</si>
  <si>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</si>
  <si>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</si>
  <si>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</si>
  <si>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</si>
  <si>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</si>
  <si>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</si>
  <si>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</si>
  <si>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</si>
  <si>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</si>
  <si>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</si>
  <si>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</si>
  <si>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</si>
  <si>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</si>
  <si>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</si>
  <si>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</si>
  <si>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</si>
  <si>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</si>
  <si>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</si>
  <si>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</si>
  <si>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</si>
  <si>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</si>
  <si>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</si>
  <si>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</si>
  <si>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</si>
  <si>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</si>
  <si>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</si>
  <si>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</si>
  <si>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</si>
  <si>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</si>
  <si>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</si>
  <si>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</si>
  <si>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</si>
  <si>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</si>
  <si>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</si>
  <si>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</si>
  <si>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</si>
  <si>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</si>
  <si>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</si>
  <si>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</si>
  <si>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</si>
  <si>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</si>
  <si>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</si>
  <si>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</si>
  <si>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</si>
  <si>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</si>
  <si>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</si>
  <si>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</si>
  <si>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</si>
  <si>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</si>
  <si>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</si>
  <si>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</si>
  <si>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</si>
  <si>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</si>
  <si>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</si>
  <si>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</si>
  <si>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</si>
  <si>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</si>
  <si>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</si>
  <si>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</si>
  <si>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</si>
  <si>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</si>
  <si>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</si>
  <si>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</si>
  <si>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</si>
  <si>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</si>
  <si>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</si>
  <si>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</si>
  <si>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</si>
  <si>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</si>
  <si>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</si>
  <si>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</si>
  <si>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</si>
  <si>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</si>
  <si>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</si>
  <si>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</si>
  <si>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</si>
  <si>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</si>
  <si>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</si>
  <si>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</si>
  <si>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</si>
  <si>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</si>
  <si>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</si>
  <si>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</si>
  <si>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</si>
  <si>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</si>
  <si>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</si>
  <si>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</si>
  <si>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</si>
  <si>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</si>
  <si>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</si>
  <si>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</si>
  <si>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</si>
  <si>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</si>
  <si>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</si>
  <si>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</si>
  <si>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</si>
  <si>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</si>
  <si>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</si>
  <si>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</si>
  <si>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</si>
  <si>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</si>
  <si>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</si>
  <si>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</si>
  <si>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</si>
  <si>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</si>
  <si>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</si>
  <si>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</si>
  <si>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</si>
  <si>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</si>
  <si>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</si>
  <si>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</si>
  <si>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</si>
  <si>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</si>
  <si>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</si>
  <si>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</si>
  <si>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</si>
  <si>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</si>
  <si>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</si>
  <si>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</si>
  <si>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</si>
  <si>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</si>
  <si>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</si>
  <si>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</si>
  <si>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</si>
  <si>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</si>
  <si>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</si>
  <si>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</si>
  <si>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</si>
  <si>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</si>
  <si>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</si>
  <si>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</si>
  <si>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</si>
  <si>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</si>
  <si>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</si>
  <si>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</si>
  <si>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</si>
  <si>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</si>
  <si>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</si>
  <si>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</si>
  <si>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</si>
  <si>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</si>
  <si>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</si>
  <si>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</si>
  <si>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</si>
  <si>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</si>
  <si>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</si>
  <si>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</si>
  <si>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</si>
  <si>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</si>
  <si>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</si>
  <si>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</si>
  <si>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</si>
  <si>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</si>
  <si>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</si>
  <si>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</si>
  <si>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</si>
  <si>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</si>
  <si>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</si>
  <si>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</si>
  <si>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</si>
  <si>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</si>
  <si>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</si>
  <si>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</si>
  <si>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</si>
  <si>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</si>
  <si>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</si>
  <si>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</si>
  <si>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</si>
  <si>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</si>
  <si>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</si>
  <si>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</si>
  <si>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</si>
  <si>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</si>
  <si>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</si>
  <si>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</si>
  <si>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</si>
  <si>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</si>
  <si>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</si>
  <si>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</si>
  <si>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</si>
  <si>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</si>
  <si>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</si>
  <si>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</si>
  <si>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</si>
  <si>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</si>
  <si>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</si>
  <si>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</si>
  <si>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</si>
  <si>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</si>
  <si>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</si>
  <si>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</si>
  <si>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</si>
  <si>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</si>
  <si>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</si>
  <si>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</si>
  <si>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</si>
  <si>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</si>
  <si>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</si>
  <si>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</si>
  <si>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</si>
  <si>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</si>
  <si>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</si>
  <si>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</si>
  <si>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</si>
  <si>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</si>
  <si>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</si>
  <si>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</si>
  <si>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</si>
  <si>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</si>
  <si>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</si>
  <si>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</si>
  <si>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</si>
  <si>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</si>
  <si>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</si>
  <si>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</si>
  <si>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</si>
  <si>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</si>
  <si>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</si>
  <si>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</si>
  <si>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</si>
  <si>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</si>
  <si>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</si>
  <si>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</si>
  <si>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</si>
  <si>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</si>
  <si>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</si>
  <si>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</si>
  <si>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</si>
  <si>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</si>
  <si>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</si>
  <si>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</si>
  <si>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</si>
  <si>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</si>
  <si>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</si>
  <si>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</si>
  <si>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</si>
  <si>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</si>
  <si>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</si>
  <si>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</si>
  <si>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</si>
  <si>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</si>
  <si>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</si>
  <si>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</si>
  <si>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</si>
  <si>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</si>
  <si>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</si>
  <si>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</si>
  <si>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</si>
  <si>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</si>
  <si>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</si>
  <si>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</si>
  <si>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</si>
  <si>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</si>
  <si>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</si>
  <si>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</si>
  <si>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</si>
  <si>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</si>
  <si>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</si>
  <si>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</si>
  <si>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</si>
  <si>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</si>
  <si>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</si>
  <si>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</si>
  <si>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</si>
  <si>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</si>
  <si>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</si>
  <si>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</si>
  <si>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</si>
  <si>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</si>
  <si>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</si>
  <si>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</si>
  <si>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</si>
  <si>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</si>
  <si>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</si>
  <si>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</si>
  <si>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</si>
  <si>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</si>
  <si>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</si>
  <si>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</si>
  <si>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</si>
  <si>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</si>
  <si>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</si>
  <si>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</si>
  <si>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</si>
  <si>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</si>
  <si>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</si>
  <si>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</si>
  <si>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</si>
  <si>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</si>
  <si>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</si>
  <si>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</si>
  <si>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</si>
  <si>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</si>
  <si>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</si>
  <si>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</si>
  <si>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</si>
  <si>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</si>
  <si>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</si>
  <si>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</si>
  <si>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</si>
  <si>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</si>
  <si>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</si>
  <si>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</si>
  <si>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</si>
  <si>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</si>
  <si>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</si>
  <si>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</si>
  <si>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</si>
  <si>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</si>
  <si>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</si>
  <si>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</si>
  <si>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</si>
  <si>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</si>
  <si>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</si>
  <si>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</si>
  <si>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</si>
  <si>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</si>
  <si>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</si>
  <si>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</si>
  <si>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</si>
  <si>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</si>
  <si>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</si>
  <si>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</si>
  <si>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</si>
  <si>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</si>
  <si>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</si>
  <si>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</si>
  <si>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</si>
  <si>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</si>
  <si>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</si>
  <si>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</si>
  <si>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</si>
  <si>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</si>
  <si>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</si>
  <si>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</si>
  <si>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</si>
  <si>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</si>
  <si>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</si>
  <si>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</si>
  <si>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</si>
  <si>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</si>
  <si>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</si>
  <si>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</si>
  <si>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</si>
  <si>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</si>
  <si>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</si>
  <si>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</si>
  <si>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</si>
  <si>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</si>
  <si>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</si>
  <si>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</si>
  <si>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</si>
  <si>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</si>
  <si>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</si>
  <si>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</si>
  <si>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</si>
  <si>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</si>
  <si>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</si>
  <si>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</si>
  <si>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</si>
  <si>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</si>
  <si>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</si>
  <si>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</si>
  <si>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</si>
  <si>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</si>
  <si>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</si>
  <si>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</si>
  <si>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</si>
  <si>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</si>
  <si>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</si>
  <si>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</si>
  <si>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</si>
  <si>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</si>
  <si>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</si>
  <si>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</si>
  <si>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</si>
  <si>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</si>
  <si>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</si>
  <si>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</si>
  <si>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</si>
  <si>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</si>
  <si>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</si>
  <si>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</si>
  <si>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</si>
  <si>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</si>
  <si>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</si>
  <si>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</si>
  <si>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</si>
  <si>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</si>
  <si>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</si>
  <si>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</si>
  <si>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</si>
  <si>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</si>
  <si>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</si>
  <si>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</si>
  <si>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</si>
  <si>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</si>
  <si>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</si>
  <si>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</si>
  <si>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</si>
  <si>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</si>
  <si>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</si>
  <si>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</si>
  <si>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</si>
  <si>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</si>
  <si>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</si>
  <si>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</si>
  <si>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</si>
  <si>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</si>
  <si>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</si>
  <si>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</si>
  <si>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</si>
  <si>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</si>
  <si>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</si>
  <si>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</si>
  <si>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</si>
  <si>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</si>
  <si>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</si>
  <si>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</si>
  <si>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</si>
  <si>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</si>
  <si>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</si>
  <si>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</si>
  <si>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</si>
  <si>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</si>
  <si>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</si>
  <si>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</si>
  <si>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</si>
  <si>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</si>
  <si>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</si>
  <si>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</si>
  <si>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</si>
  <si>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</si>
  <si>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</si>
  <si>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</si>
  <si>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</si>
  <si>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</si>
  <si>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</si>
  <si>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</si>
  <si>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</si>
  <si>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</si>
  <si>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</si>
  <si>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</si>
  <si>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</si>
  <si>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</si>
  <si>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</si>
  <si>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</si>
  <si>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</si>
  <si>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</si>
  <si>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</si>
  <si>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</si>
  <si>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</si>
  <si>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</si>
  <si>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</si>
  <si>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</si>
  <si>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</si>
  <si>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</si>
  <si>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</si>
  <si>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</si>
  <si>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</si>
  <si>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</si>
  <si>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</si>
  <si>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</si>
  <si>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</si>
  <si>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</si>
  <si>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</si>
  <si>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</si>
  <si>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</si>
  <si>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</si>
  <si>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</si>
  <si>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</si>
  <si>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</si>
  <si>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</si>
  <si>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</si>
  <si>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</si>
  <si>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</si>
  <si>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</si>
  <si>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</si>
  <si>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</si>
  <si>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</si>
  <si>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</si>
  <si>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</si>
  <si>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</si>
  <si>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</si>
  <si>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</si>
  <si>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</si>
  <si>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</si>
  <si>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</si>
  <si>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</si>
  <si>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</si>
  <si>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</si>
  <si>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</si>
  <si>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</si>
  <si>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</si>
  <si>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</si>
  <si>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</si>
  <si>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</si>
  <si>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</si>
  <si>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</si>
  <si>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</si>
  <si>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</si>
  <si>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</si>
  <si>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</si>
  <si>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</si>
  <si>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</si>
  <si>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</si>
  <si>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</si>
  <si>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</si>
  <si>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</si>
  <si>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</si>
  <si>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</si>
  <si>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</si>
  <si>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</si>
  <si>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</si>
  <si>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</si>
  <si>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</si>
  <si>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</si>
  <si>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</si>
  <si>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</si>
  <si>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</si>
  <si>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</si>
  <si>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</si>
  <si>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</si>
  <si>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</si>
  <si>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</si>
  <si>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</si>
  <si>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</si>
  <si>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</si>
  <si>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</si>
  <si>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</si>
  <si>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</si>
  <si>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</si>
  <si>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</si>
  <si>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</si>
  <si>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</si>
  <si>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</si>
  <si>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</si>
  <si>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</si>
  <si>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</si>
  <si>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</si>
  <si>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</si>
  <si>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</si>
  <si>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</si>
  <si>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</si>
  <si>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</si>
  <si>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</si>
  <si>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</si>
  <si>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</si>
  <si>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</si>
  <si>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</si>
  <si>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</si>
  <si>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</si>
  <si>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</si>
  <si>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</si>
  <si>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</si>
  <si>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</si>
  <si>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</si>
  <si>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</si>
  <si>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</si>
  <si>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</si>
  <si>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</si>
  <si>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</si>
  <si>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</si>
  <si>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</si>
  <si>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</si>
  <si>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</si>
  <si>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</si>
  <si>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</si>
  <si>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</si>
  <si>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</si>
  <si>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</si>
  <si>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</si>
  <si>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</si>
  <si>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</si>
  <si>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</si>
  <si>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</si>
  <si>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</si>
  <si>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</si>
  <si>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</si>
  <si>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</si>
  <si>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</si>
  <si>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</si>
  <si>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</si>
  <si>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</si>
  <si>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</si>
  <si>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</si>
  <si>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</si>
  <si>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</si>
  <si>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</si>
  <si>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</si>
  <si>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</si>
  <si>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</si>
  <si>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</si>
  <si>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</si>
  <si>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</si>
  <si>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</si>
  <si>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</si>
  <si>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</si>
  <si>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</si>
  <si>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</si>
  <si>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</si>
  <si>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</si>
  <si>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</si>
  <si>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</si>
  <si>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</si>
  <si>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</si>
  <si>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</si>
  <si>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</si>
  <si>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</si>
  <si>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</si>
  <si>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</si>
  <si>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</si>
  <si>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</si>
  <si>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</si>
  <si>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</si>
  <si>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</si>
  <si>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</si>
  <si>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</si>
  <si>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</si>
  <si>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</si>
  <si>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</si>
  <si>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</si>
  <si>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</si>
  <si>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</si>
  <si>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</si>
  <si>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</si>
  <si>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</si>
  <si>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</si>
  <si>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</si>
  <si>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</si>
  <si>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</si>
  <si>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</si>
  <si>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</si>
  <si>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</si>
  <si>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</si>
  <si>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</si>
  <si>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</si>
  <si>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</si>
  <si>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</si>
  <si>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</si>
  <si>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</si>
  <si>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</si>
  <si>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</si>
  <si>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</si>
  <si>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</si>
  <si>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</si>
  <si>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</si>
  <si>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</si>
  <si>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</si>
  <si>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</si>
  <si>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</si>
  <si>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</si>
  <si>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</si>
  <si>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</si>
  <si>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</si>
  <si>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</si>
  <si>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</si>
  <si>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</si>
  <si>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</si>
  <si>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</si>
  <si>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</si>
  <si>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</si>
  <si>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</si>
  <si>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</si>
  <si>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</si>
  <si>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</si>
  <si>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</si>
  <si>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</si>
  <si>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</si>
  <si>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</si>
  <si>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</si>
  <si>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</si>
  <si>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</si>
  <si>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</si>
  <si>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</si>
  <si>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</si>
  <si>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</si>
  <si>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</si>
  <si>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</si>
  <si>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</si>
  <si>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</si>
  <si>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</si>
  <si>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</si>
  <si>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</si>
  <si>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</si>
  <si>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</si>
  <si>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</si>
  <si>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</si>
  <si>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</si>
  <si>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</si>
  <si>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</si>
  <si>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</si>
  <si>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</si>
  <si>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</si>
  <si>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</si>
  <si>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</si>
  <si>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</si>
  <si>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</si>
  <si>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</si>
  <si>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</si>
  <si>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</si>
  <si>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</si>
  <si>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</si>
  <si>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</si>
  <si>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</si>
  <si>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</si>
  <si>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</si>
  <si>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</si>
  <si>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</si>
  <si>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</si>
  <si>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</si>
  <si>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</si>
  <si>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</si>
  <si>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</si>
  <si>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</si>
  <si>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</si>
  <si>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</si>
  <si>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</si>
  <si>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</si>
  <si>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</si>
  <si>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</si>
  <si>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</si>
  <si>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</si>
  <si>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</si>
  <si>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</si>
  <si>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</si>
  <si>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</si>
  <si>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</si>
  <si>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</si>
  <si>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</si>
  <si>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</si>
  <si>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</si>
  <si>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</si>
  <si>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</si>
  <si>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</si>
  <si>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</si>
  <si>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</si>
  <si>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</si>
  <si>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</si>
  <si>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</si>
  <si>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</si>
  <si>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</si>
  <si>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</si>
  <si>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</si>
  <si>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</si>
  <si>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</si>
  <si>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</si>
  <si>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</si>
  <si>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</si>
  <si>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</si>
  <si>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</si>
  <si>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</si>
  <si>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</si>
  <si>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</si>
  <si>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</si>
  <si>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</si>
  <si>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</si>
  <si>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</si>
  <si>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</si>
  <si>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</si>
  <si>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</si>
  <si>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</si>
  <si>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</si>
  <si>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</si>
  <si>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</si>
  <si>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</si>
  <si>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</si>
  <si>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</si>
  <si>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</si>
  <si>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</si>
  <si>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</si>
  <si>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</si>
  <si>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</si>
  <si>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</si>
  <si>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</si>
  <si>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</si>
  <si>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</si>
  <si>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</si>
  <si>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</si>
  <si>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</si>
  <si>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</si>
  <si>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</si>
  <si>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</si>
  <si>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</si>
  <si>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</si>
  <si>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</si>
  <si>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</si>
  <si>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</si>
  <si>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</si>
  <si>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</si>
  <si>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</si>
  <si>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</si>
  <si>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</si>
  <si>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</si>
  <si>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</si>
  <si>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</si>
  <si>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</si>
  <si>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</si>
  <si>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</si>
  <si>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</si>
  <si>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</si>
  <si>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</si>
  <si>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</si>
  <si>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</si>
  <si>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</si>
  <si>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</si>
  <si>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</si>
  <si>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</si>
  <si>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</si>
  <si>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</si>
  <si>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</si>
  <si>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</si>
  <si>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</si>
  <si>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</si>
  <si>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</si>
  <si>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</si>
  <si>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</si>
  <si>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</si>
  <si>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</si>
  <si>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</si>
  <si>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</si>
  <si>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</si>
  <si>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</si>
  <si>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</si>
  <si>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</si>
  <si>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</si>
  <si>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</si>
  <si>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</si>
  <si>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</si>
  <si>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</si>
  <si>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</si>
  <si>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</si>
  <si>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</si>
  <si>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</si>
  <si>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</si>
  <si>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</si>
  <si>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</si>
  <si>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</si>
  <si>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</si>
  <si>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</si>
  <si>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</si>
  <si>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</si>
  <si>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</si>
  <si>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</si>
  <si>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</si>
  <si>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</si>
  <si>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</si>
  <si>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</si>
  <si>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</si>
  <si>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</si>
  <si>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</si>
  <si>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</si>
  <si>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</si>
  <si>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</si>
  <si>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</si>
  <si>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</si>
  <si>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</si>
  <si>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</si>
  <si>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</si>
  <si>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</si>
  <si>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</si>
  <si>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</si>
  <si>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</si>
  <si>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</si>
  <si>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</si>
  <si>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</si>
  <si>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</si>
  <si>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</si>
  <si>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</si>
  <si>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</si>
  <si>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</si>
  <si>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</si>
  <si>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</si>
  <si>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</si>
  <si>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</si>
  <si>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</si>
  <si>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</si>
  <si>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</si>
  <si>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</si>
  <si>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</si>
  <si>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</si>
  <si>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</si>
  <si>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</si>
  <si>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</si>
  <si>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</si>
  <si>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</si>
  <si>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</si>
  <si>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</si>
  <si>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</si>
  <si>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</si>
  <si>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</si>
  <si>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</si>
  <si>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</si>
  <si>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</si>
  <si>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</si>
  <si>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</si>
  <si>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</si>
  <si>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</si>
  <si>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</si>
  <si>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</si>
  <si>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</si>
  <si>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</si>
  <si>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</si>
  <si>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</si>
  <si>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</si>
  <si>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</si>
  <si>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</si>
  <si>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</si>
  <si>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</si>
  <si>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</si>
  <si>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</si>
  <si>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</si>
  <si>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</si>
  <si>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</si>
  <si>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</si>
  <si>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</si>
  <si>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</si>
  <si>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</si>
  <si>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</si>
  <si>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</si>
  <si>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</si>
  <si>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</si>
  <si>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</si>
  <si>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</si>
  <si>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</si>
  <si>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</si>
  <si>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</si>
  <si>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</si>
  <si>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</si>
  <si>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</si>
  <si>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</si>
  <si>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</si>
  <si>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</si>
  <si>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</si>
  <si>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</si>
  <si>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</si>
  <si>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</si>
  <si>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</si>
  <si>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</si>
  <si>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</si>
  <si>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</si>
  <si>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</si>
  <si>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</si>
  <si>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</si>
  <si>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</si>
  <si>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</si>
  <si>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</si>
  <si>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</si>
  <si>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</si>
  <si>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</si>
  <si>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</si>
  <si>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</si>
  <si>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</si>
  <si>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</si>
  <si>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</si>
  <si>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</si>
  <si>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</si>
  <si>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</si>
  <si>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</si>
  <si>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</si>
  <si>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</si>
  <si>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</si>
  <si>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</si>
  <si>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</si>
  <si>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</si>
  <si>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</si>
  <si>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</si>
  <si>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</si>
  <si>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</si>
  <si>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</si>
  <si>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</si>
  <si>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</si>
  <si>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</si>
  <si>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</si>
  <si>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</si>
  <si>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</si>
  <si>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</si>
  <si>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</si>
  <si>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</si>
  <si>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</si>
  <si>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</si>
  <si>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</si>
  <si>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</si>
  <si>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</si>
  <si>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</si>
  <si>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</si>
  <si>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</si>
  <si>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</si>
  <si>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</si>
  <si>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</si>
  <si>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</si>
  <si>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</si>
  <si>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</si>
  <si>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</si>
  <si>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</si>
  <si>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</si>
  <si>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</si>
  <si>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</si>
  <si>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</si>
  <si>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</si>
  <si>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</si>
  <si>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</si>
  <si>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</si>
  <si>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</si>
  <si>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</si>
  <si>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</si>
  <si>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</si>
  <si>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</si>
  <si>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</si>
  <si>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</si>
  <si>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</si>
  <si>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</si>
  <si>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</si>
  <si>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</si>
  <si>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</si>
  <si>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</si>
  <si>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</si>
  <si>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</si>
  <si>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</si>
  <si>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</si>
  <si>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</si>
  <si>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</si>
  <si>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</si>
  <si>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</si>
  <si>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</si>
  <si>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</si>
  <si>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</si>
  <si>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</si>
  <si>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</si>
  <si>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</si>
  <si>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</si>
  <si>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</si>
  <si>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</si>
  <si>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</si>
  <si>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</si>
  <si>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</si>
  <si>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</si>
  <si>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</si>
  <si>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</si>
  <si>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</si>
  <si>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</si>
  <si>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</si>
  <si>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</si>
  <si>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</si>
  <si>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</si>
  <si>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</si>
  <si>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</si>
  <si>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</si>
  <si>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</si>
  <si>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</si>
  <si>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</si>
  <si>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</si>
  <si>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</si>
  <si>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</si>
  <si>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</si>
  <si>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</si>
  <si>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</si>
  <si>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</si>
  <si>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</si>
  <si>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</si>
  <si>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</si>
  <si>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</si>
  <si>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</si>
  <si>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</si>
  <si>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</si>
  <si>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</si>
  <si>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</si>
  <si>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</si>
  <si>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</si>
  <si>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</si>
  <si>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</si>
  <si>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</si>
  <si>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</si>
  <si>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</si>
  <si>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</si>
  <si>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</si>
  <si>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</si>
  <si>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</si>
  <si>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</si>
  <si>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</si>
  <si>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</si>
  <si>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</si>
  <si>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</si>
  <si>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</si>
  <si>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</si>
  <si>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</si>
  <si>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</si>
  <si>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</si>
  <si>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</si>
  <si>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</si>
  <si>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</si>
  <si>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</si>
  <si>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</si>
  <si>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</si>
  <si>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</si>
  <si>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</si>
  <si>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</si>
  <si>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</si>
  <si>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</si>
  <si>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</si>
  <si>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</si>
  <si>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</si>
  <si>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</si>
  <si>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</si>
  <si>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</si>
  <si>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</si>
  <si>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</si>
  <si>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</si>
  <si>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</si>
  <si>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</si>
  <si>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</si>
  <si>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</si>
  <si>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</si>
  <si>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</si>
  <si>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</si>
  <si>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</si>
  <si>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</si>
  <si>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</si>
  <si>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</si>
  <si>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</si>
  <si>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</si>
  <si>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</si>
  <si>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</si>
  <si>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</si>
  <si>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</si>
  <si>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</si>
  <si>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</si>
  <si>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</si>
  <si>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</si>
  <si>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</si>
  <si>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</si>
  <si>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</si>
  <si>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</si>
  <si>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</si>
  <si>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</si>
  <si>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</si>
  <si>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</si>
  <si>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</si>
  <si>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</si>
  <si>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</si>
  <si>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</si>
  <si>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</si>
  <si>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</si>
  <si>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</si>
  <si>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</si>
  <si>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</si>
  <si>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</si>
  <si>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</si>
  <si>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</si>
  <si>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</si>
  <si>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</si>
  <si>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</si>
  <si>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</si>
  <si>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</si>
  <si>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</si>
  <si>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</si>
  <si>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</si>
  <si>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</si>
  <si>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</si>
  <si>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</si>
  <si>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</si>
  <si>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</si>
  <si>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</si>
  <si>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</si>
  <si>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</si>
  <si>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</si>
  <si>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</si>
  <si>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</si>
  <si>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</si>
  <si>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</si>
  <si>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</si>
  <si>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</si>
  <si>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</si>
  <si>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</si>
  <si>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</si>
  <si>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</si>
  <si>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</si>
  <si>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</si>
  <si>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</si>
  <si>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</si>
  <si>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</si>
  <si>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</si>
  <si>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</si>
  <si>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</si>
  <si>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</si>
  <si>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</si>
  <si>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</si>
  <si>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</si>
  <si>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</si>
  <si>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</si>
  <si>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</si>
  <si>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</si>
  <si>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</si>
  <si>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</si>
  <si>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</si>
  <si>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</si>
  <si>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</si>
  <si>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</si>
  <si>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</si>
  <si>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</si>
  <si>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</si>
  <si>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</si>
  <si>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</si>
  <si>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</si>
  <si>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</si>
  <si>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</si>
  <si>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</si>
  <si>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</si>
  <si>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</si>
  <si>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</si>
  <si>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</si>
  <si>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</si>
  <si>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</si>
  <si>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</si>
  <si>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</si>
  <si>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</si>
  <si>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</si>
  <si>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</si>
  <si>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</si>
  <si>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</si>
  <si>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</si>
  <si>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</si>
  <si>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</si>
  <si>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</si>
  <si>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</si>
  <si>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</si>
  <si>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</si>
  <si>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</si>
  <si>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</si>
  <si>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</si>
  <si>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</si>
  <si>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</si>
  <si>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</si>
  <si>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</si>
  <si>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</si>
  <si>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</si>
  <si>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</si>
  <si>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</si>
  <si>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</si>
  <si>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</si>
  <si>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</si>
  <si>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</si>
  <si>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</si>
  <si>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</si>
  <si>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</si>
  <si>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</si>
  <si>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</si>
  <si>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</si>
  <si>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</si>
  <si>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</si>
  <si>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</si>
  <si>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</si>
  <si>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</si>
  <si>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</si>
  <si>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</si>
  <si>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</si>
  <si>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</si>
  <si>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</si>
  <si>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</si>
  <si>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</si>
  <si>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</si>
  <si>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</si>
  <si>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</si>
  <si>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</si>
  <si>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</si>
  <si>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</si>
  <si>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</si>
  <si>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</si>
  <si>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</si>
  <si>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</si>
  <si>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</si>
  <si>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</si>
  <si>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</si>
  <si>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</si>
  <si>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</si>
  <si>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</si>
  <si>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</si>
  <si>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</si>
  <si>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</si>
  <si>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</si>
  <si>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</si>
  <si>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</si>
  <si>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</si>
  <si>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</si>
  <si>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</si>
  <si>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</si>
  <si>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</si>
  <si>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</si>
  <si>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</si>
  <si>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</si>
  <si>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</si>
  <si>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</si>
  <si>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</si>
  <si>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</si>
  <si>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</si>
  <si>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</si>
  <si>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</si>
  <si>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</si>
  <si>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</si>
  <si>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</si>
  <si>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</si>
  <si>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</si>
  <si>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</si>
  <si>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</si>
  <si>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</si>
  <si>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</si>
  <si>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</si>
  <si>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</si>
  <si>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</si>
  <si>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</si>
  <si>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</si>
  <si>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</si>
  <si>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</si>
  <si>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</si>
  <si>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</si>
  <si>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</si>
  <si>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</si>
  <si>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</si>
  <si>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</si>
  <si>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</si>
  <si>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</si>
  <si>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</si>
  <si>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</si>
  <si>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</si>
  <si>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</si>
  <si>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</si>
  <si>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</si>
  <si>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</si>
  <si>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</si>
  <si>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</si>
  <si>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</si>
  <si>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</si>
  <si>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</si>
  <si>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</si>
  <si>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</si>
  <si>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</si>
  <si>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</si>
  <si>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</si>
  <si>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</si>
  <si>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</si>
  <si>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</si>
  <si>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</si>
  <si>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</si>
  <si>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</si>
  <si>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</si>
  <si>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</si>
  <si>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</si>
  <si>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</si>
  <si>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</si>
  <si>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</si>
  <si>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</si>
  <si>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</si>
  <si>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</si>
  <si>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</si>
  <si>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</si>
  <si>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</si>
  <si>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</si>
  <si>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</si>
  <si>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</si>
  <si>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</si>
  <si>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</si>
  <si>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</si>
  <si>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</si>
  <si>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</si>
  <si>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</si>
  <si>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</si>
  <si>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</si>
  <si>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</si>
  <si>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</si>
  <si>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</si>
  <si>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</si>
  <si>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</si>
  <si>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</si>
  <si>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</si>
  <si>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</si>
  <si>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</si>
  <si>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</si>
  <si>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</si>
  <si>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</si>
  <si>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</si>
  <si>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</si>
  <si>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</si>
  <si>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</si>
  <si>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</si>
  <si>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</si>
  <si>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</si>
  <si>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</si>
  <si>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</si>
  <si>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</si>
  <si>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</si>
  <si>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</si>
  <si>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</si>
  <si>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</si>
  <si>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</si>
  <si>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</si>
  <si>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</si>
  <si>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</si>
  <si>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</si>
  <si>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</si>
  <si>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</si>
  <si>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</si>
  <si>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</si>
  <si>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</si>
  <si>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</si>
  <si>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</si>
  <si>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</si>
  <si>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</si>
  <si>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</si>
  <si>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</si>
  <si>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</si>
  <si>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</si>
  <si>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</si>
  <si>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</si>
  <si>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</si>
  <si>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</si>
  <si>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</si>
  <si>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</si>
  <si>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</si>
  <si>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</si>
  <si>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</si>
  <si>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</si>
  <si>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</si>
  <si>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</si>
  <si>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</si>
  <si>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</si>
  <si>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</si>
  <si>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</si>
  <si>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</si>
  <si>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</si>
  <si>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</si>
  <si>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</si>
  <si>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</si>
  <si>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</si>
  <si>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</si>
  <si>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</si>
  <si>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</si>
  <si>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</si>
  <si>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</si>
  <si>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</si>
  <si>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</si>
  <si>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</si>
  <si>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</si>
  <si>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</si>
  <si>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</si>
  <si>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</si>
  <si>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</si>
  <si>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</si>
  <si>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</si>
  <si>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</si>
  <si>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</si>
  <si>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</si>
  <si>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</si>
  <si>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</si>
  <si>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</si>
  <si>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</si>
  <si>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</si>
  <si>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</si>
  <si>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</si>
  <si>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</si>
  <si>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</si>
  <si>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</si>
  <si>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</si>
  <si>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</si>
  <si>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</si>
  <si>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</si>
  <si>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</si>
  <si>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</si>
  <si>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</si>
  <si>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</si>
  <si>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</si>
  <si>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</si>
  <si>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</si>
  <si>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</si>
  <si>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</si>
  <si>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</si>
  <si>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</si>
  <si>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</si>
  <si>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</si>
  <si>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</si>
  <si>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</si>
  <si>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</si>
  <si>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</si>
  <si>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</si>
  <si>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</si>
  <si>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</si>
  <si>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</si>
  <si>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</si>
  <si>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</si>
  <si>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</si>
  <si>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</si>
  <si>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</si>
  <si>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</si>
  <si>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</si>
  <si>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</si>
  <si>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</si>
  <si>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</si>
  <si>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</si>
  <si>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</si>
  <si>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</si>
  <si>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</si>
  <si>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</si>
  <si>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</si>
  <si>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</si>
  <si>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</si>
  <si>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</si>
  <si>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</si>
  <si>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</si>
  <si>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</si>
  <si>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</si>
  <si>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</si>
  <si>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</si>
  <si>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</si>
  <si>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</si>
  <si>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</si>
  <si>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</si>
  <si>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</si>
  <si>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</si>
  <si>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</si>
  <si>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</si>
  <si>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</si>
  <si>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</si>
  <si>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</si>
  <si>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</si>
  <si>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</si>
  <si>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</si>
  <si>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</si>
  <si>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</si>
  <si>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</si>
  <si>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</si>
  <si>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</si>
  <si>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</si>
  <si>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</si>
  <si>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</si>
  <si>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</si>
  <si>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</si>
  <si>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</si>
  <si>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</si>
  <si>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</si>
  <si>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</si>
  <si>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</si>
  <si>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</si>
  <si>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</si>
  <si>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</si>
  <si>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</si>
  <si>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</si>
  <si>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</si>
  <si>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</si>
  <si>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</si>
  <si>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</si>
  <si>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</si>
  <si>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</si>
  <si>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</si>
  <si>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</si>
  <si>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</si>
  <si>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</si>
  <si>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</si>
  <si>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</si>
  <si>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</si>
  <si>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</si>
  <si>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</si>
  <si>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</si>
  <si>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</si>
  <si>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</si>
  <si>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</si>
  <si>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</si>
  <si>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</si>
  <si>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</si>
  <si>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</si>
  <si>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</si>
  <si>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</si>
  <si>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</si>
  <si>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</si>
  <si>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</si>
  <si>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</si>
  <si>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</si>
  <si>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</si>
  <si>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</si>
  <si>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</si>
  <si>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</si>
  <si>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</si>
  <si>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</si>
  <si>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</si>
  <si>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</si>
  <si>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</si>
  <si>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</si>
  <si>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</si>
  <si>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</si>
  <si>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</si>
  <si>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</si>
  <si>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</si>
  <si>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</si>
  <si>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</si>
  <si>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</si>
  <si>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</si>
  <si>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</si>
  <si>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</si>
  <si>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</si>
  <si>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</si>
  <si>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</si>
  <si>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</si>
  <si>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</si>
  <si>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</si>
  <si>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</si>
  <si>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</si>
  <si>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</si>
  <si>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</si>
  <si>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</si>
  <si>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</si>
  <si>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</si>
  <si>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</si>
  <si>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</si>
  <si>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</si>
  <si>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</si>
  <si>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</si>
  <si>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</si>
  <si>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</si>
  <si>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</si>
  <si>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</si>
  <si>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</si>
  <si>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</si>
  <si>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</si>
  <si>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</si>
  <si>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</si>
  <si>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</si>
  <si>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</si>
  <si>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</si>
  <si>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</si>
  <si>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</si>
  <si>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</si>
  <si>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</si>
  <si>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</si>
  <si>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</si>
  <si>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</si>
  <si>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</si>
  <si>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</si>
  <si>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</si>
  <si>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</si>
  <si>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</si>
  <si>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</si>
  <si>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</si>
  <si>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</si>
  <si>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</si>
  <si>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</si>
  <si>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</si>
  <si>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</si>
  <si>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</si>
  <si>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</si>
  <si>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</si>
  <si>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</si>
  <si>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</si>
  <si>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</si>
  <si>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</si>
  <si>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</si>
  <si>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</si>
  <si>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</si>
  <si>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</si>
  <si>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</si>
  <si>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</si>
  <si>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</si>
  <si>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</si>
  <si>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</si>
  <si>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</si>
  <si>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</si>
  <si>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</si>
  <si>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</si>
  <si>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</si>
  <si>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</si>
  <si>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</si>
  <si>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</si>
  <si>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</si>
  <si>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</si>
  <si>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</si>
  <si>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</si>
  <si>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</si>
  <si>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</si>
  <si>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</si>
  <si>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</si>
  <si>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</si>
  <si>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</si>
  <si>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</si>
  <si>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</si>
  <si>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</si>
  <si>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</si>
  <si>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</si>
  <si>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</si>
  <si>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</si>
  <si>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</si>
  <si>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</si>
  <si>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</si>
  <si>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</si>
  <si>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</si>
  <si>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</si>
  <si>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</si>
  <si>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</si>
  <si>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</si>
  <si>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</si>
  <si>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</si>
  <si>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</si>
  <si>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</si>
  <si>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</si>
  <si>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</si>
  <si>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</si>
  <si>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</si>
  <si>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</si>
  <si>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</si>
  <si>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</si>
  <si>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</si>
  <si>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</si>
  <si>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</si>
  <si>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</si>
  <si>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</si>
  <si>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</si>
  <si>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</si>
  <si>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</si>
  <si>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</si>
  <si>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</si>
  <si>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</si>
  <si>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</si>
  <si>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</si>
  <si>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</si>
  <si>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</si>
  <si>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</si>
  <si>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</si>
  <si>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</si>
  <si>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</si>
  <si>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</si>
  <si>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</si>
  <si>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</si>
  <si>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</si>
  <si>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</si>
  <si>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</si>
  <si>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</si>
  <si>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</si>
  <si>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</si>
  <si>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</si>
  <si>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</si>
  <si>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</si>
  <si>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</si>
  <si>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</si>
  <si>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</si>
  <si>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</si>
  <si>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</si>
  <si>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</si>
  <si>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</si>
  <si>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</si>
  <si>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</si>
  <si>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</si>
  <si>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</si>
  <si>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</si>
  <si>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</si>
  <si>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</si>
  <si>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</si>
  <si>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</si>
  <si>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</si>
  <si>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</si>
  <si>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</si>
  <si>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</si>
  <si>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</si>
  <si>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</si>
  <si>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</si>
  <si>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</si>
  <si>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</si>
  <si>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</si>
  <si>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</si>
  <si>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</si>
  <si>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</si>
  <si>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</si>
  <si>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</si>
  <si>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</si>
  <si>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</si>
  <si>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</si>
  <si>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</si>
  <si>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</si>
  <si>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</si>
  <si>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</si>
  <si>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</si>
  <si>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</si>
  <si>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</si>
  <si>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</si>
  <si>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</si>
  <si>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</si>
  <si>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</si>
  <si>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</si>
  <si>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</si>
  <si>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</si>
  <si>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</si>
  <si>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</si>
  <si>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</si>
  <si>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</si>
  <si>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</si>
  <si>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</si>
  <si>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</si>
  <si>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</si>
  <si>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</si>
  <si>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</si>
  <si>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</si>
  <si>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</si>
  <si>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</si>
  <si>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</si>
  <si>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</si>
  <si>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</si>
  <si>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</si>
  <si>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</si>
  <si>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</si>
  <si>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</si>
  <si>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</si>
  <si>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</si>
  <si>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</si>
  <si>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</si>
  <si>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</si>
  <si>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</si>
  <si>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</si>
  <si>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</si>
  <si>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</si>
  <si>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</si>
  <si>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</si>
  <si>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</si>
  <si>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</si>
  <si>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</si>
  <si>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</si>
  <si>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</si>
  <si>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</si>
  <si>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</si>
  <si>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</si>
  <si>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</si>
  <si>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</si>
  <si>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</si>
  <si>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</si>
  <si>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</si>
  <si>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</si>
  <si>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</si>
  <si>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</si>
  <si>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</si>
  <si>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</si>
  <si>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</si>
  <si>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</si>
  <si>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</si>
  <si>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</si>
  <si>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</si>
  <si>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</si>
  <si>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</si>
  <si>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</si>
  <si>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</si>
  <si>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</si>
  <si>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</si>
  <si>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</si>
  <si>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</si>
  <si>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</si>
  <si>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</si>
  <si>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</si>
  <si>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</si>
  <si>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</si>
  <si>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</si>
  <si>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</si>
  <si>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</si>
  <si>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</si>
  <si>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</si>
  <si>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</si>
  <si>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</si>
  <si>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</si>
  <si>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</si>
  <si>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</si>
  <si>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</si>
  <si>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</si>
  <si>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</si>
  <si>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</si>
  <si>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</si>
  <si>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</si>
  <si>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</si>
  <si>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</si>
  <si>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</si>
  <si>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</si>
  <si>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</si>
  <si>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</si>
  <si>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</si>
  <si>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</si>
  <si>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</si>
  <si>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</si>
  <si>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</si>
  <si>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</si>
  <si>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</si>
  <si>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</si>
  <si>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</si>
  <si>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</si>
  <si>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</si>
  <si>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</si>
  <si>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</si>
  <si>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</si>
  <si>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</si>
  <si>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</si>
  <si>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</si>
  <si>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</si>
  <si>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</si>
  <si>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</si>
  <si>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</si>
  <si>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</si>
  <si>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</si>
  <si>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</si>
  <si>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</si>
  <si>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</si>
  <si>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</si>
  <si>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</si>
  <si>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</si>
  <si>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</si>
  <si>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</si>
  <si>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</si>
  <si>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</si>
  <si>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</si>
  <si>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</si>
  <si>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</si>
  <si>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</si>
  <si>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</si>
  <si>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</si>
  <si>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</si>
  <si>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</si>
  <si>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</si>
  <si>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</si>
  <si>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</si>
  <si>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</si>
  <si>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</si>
  <si>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</si>
  <si>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</si>
  <si>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</si>
  <si>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</si>
  <si>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</si>
  <si>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</si>
  <si>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</si>
  <si>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</si>
  <si>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</si>
  <si>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</si>
  <si>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</si>
  <si>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</si>
  <si>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</si>
  <si>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</si>
  <si>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</si>
  <si>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</si>
  <si>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</si>
  <si>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</si>
  <si>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</si>
  <si>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</si>
  <si>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</si>
  <si>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</si>
  <si>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</si>
  <si>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</si>
  <si>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</si>
  <si>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</si>
  <si>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</si>
  <si>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</si>
  <si>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</si>
  <si>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</si>
  <si>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</si>
  <si>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</si>
  <si>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</si>
  <si>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</si>
  <si>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</si>
  <si>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</si>
  <si>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</si>
  <si>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</si>
  <si>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</si>
  <si>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</si>
  <si>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</si>
  <si>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</si>
  <si>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</si>
  <si>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</si>
  <si>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</si>
  <si>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</si>
  <si>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</si>
  <si>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</si>
  <si>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</si>
  <si>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</si>
  <si>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</si>
  <si>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</si>
  <si>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</si>
  <si>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</si>
  <si>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</si>
  <si>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</si>
  <si>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</si>
  <si>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</si>
  <si>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</si>
  <si>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</si>
  <si>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</si>
  <si>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</si>
  <si>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</si>
  <si>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</si>
  <si>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</si>
  <si>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</si>
  <si>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</si>
  <si>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</si>
  <si>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</si>
  <si>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</si>
  <si>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</si>
  <si>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</si>
  <si>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</si>
  <si>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</si>
  <si>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</si>
  <si>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</si>
  <si>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</si>
  <si>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</si>
  <si>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</si>
  <si>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</si>
  <si>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</si>
  <si>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</si>
  <si>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</si>
  <si>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</si>
  <si>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</si>
  <si>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</si>
  <si>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</si>
  <si>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</si>
  <si>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</si>
  <si>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</si>
  <si>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</si>
  <si>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</si>
  <si>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</si>
  <si>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</si>
  <si>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</si>
  <si>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</si>
  <si>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</si>
  <si>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</si>
  <si>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</si>
  <si>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</si>
  <si>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</si>
  <si>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</si>
  <si>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</si>
  <si>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</si>
  <si>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</si>
  <si>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</si>
  <si>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</si>
  <si>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</si>
  <si>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</si>
  <si>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</si>
  <si>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</si>
  <si>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</si>
  <si>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</si>
  <si>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</si>
  <si>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</si>
  <si>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</si>
  <si>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</si>
  <si>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</si>
  <si>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</si>
  <si>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</si>
  <si>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</si>
  <si>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</si>
  <si>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</si>
  <si>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</si>
  <si>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</si>
  <si>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</si>
  <si>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</si>
  <si>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</si>
  <si>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</si>
  <si>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</si>
  <si>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</si>
  <si>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</si>
  <si>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</si>
  <si>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</si>
  <si>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</si>
  <si>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</si>
  <si>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</si>
  <si>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</si>
  <si>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</si>
  <si>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</si>
  <si>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</si>
  <si>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</si>
  <si>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</si>
  <si>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</si>
  <si>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</si>
  <si>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</si>
  <si>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</si>
  <si>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</si>
  <si>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</si>
  <si>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</si>
  <si>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</si>
  <si>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</si>
  <si>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</si>
  <si>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</si>
  <si>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</si>
  <si>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</si>
  <si>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</si>
  <si>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</si>
  <si>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</si>
  <si>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</si>
  <si>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</si>
  <si>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</si>
  <si>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</si>
  <si>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</si>
  <si>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</si>
  <si>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</si>
  <si>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</si>
  <si>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</si>
  <si>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</si>
  <si>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</si>
  <si>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</si>
  <si>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</si>
  <si>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</si>
  <si>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</si>
  <si>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</si>
  <si>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</si>
  <si>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</si>
  <si>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</si>
  <si>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</si>
  <si>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</si>
  <si>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</si>
  <si>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</si>
  <si>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</si>
  <si>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</si>
  <si>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</si>
  <si>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</si>
  <si>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</si>
  <si>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</si>
  <si>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</si>
  <si>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</si>
  <si>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</si>
  <si>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</si>
  <si>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</si>
  <si>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</si>
  <si>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</si>
  <si>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</si>
  <si>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</si>
  <si>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</si>
  <si>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</si>
  <si>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</si>
  <si>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</si>
  <si>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</si>
  <si>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</si>
  <si>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</si>
  <si>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</si>
  <si>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</si>
  <si>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</si>
  <si>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</si>
  <si>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</si>
  <si>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</si>
  <si>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</si>
  <si>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</si>
  <si>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</si>
  <si>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</si>
  <si>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</si>
  <si>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</si>
  <si>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</si>
  <si>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</si>
  <si>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</si>
  <si>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</si>
  <si>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</si>
  <si>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</si>
  <si>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</si>
  <si>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</si>
  <si>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</si>
  <si>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</si>
  <si>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</si>
  <si>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</si>
  <si>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</si>
  <si>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</si>
  <si>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</si>
  <si>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</si>
  <si>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</si>
  <si>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</si>
  <si>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</si>
  <si>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</si>
  <si>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</si>
  <si>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</si>
  <si>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</si>
  <si>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</si>
  <si>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</si>
  <si>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</si>
  <si>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</si>
  <si>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</si>
  <si>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</si>
  <si>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</si>
  <si>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</si>
  <si>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</si>
  <si>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</si>
  <si>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</si>
  <si>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</si>
  <si>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</si>
  <si>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</si>
  <si>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</si>
  <si>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</si>
  <si>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</si>
  <si>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</si>
  <si>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</si>
  <si>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</si>
  <si>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</si>
  <si>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</si>
  <si>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</si>
  <si>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</si>
  <si>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</si>
  <si>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</si>
  <si>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</si>
  <si>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</si>
  <si>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</si>
  <si>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</si>
  <si>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</si>
  <si>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</si>
  <si>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</si>
  <si>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</si>
  <si>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</si>
  <si>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</si>
  <si>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</si>
  <si>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</si>
  <si>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</si>
  <si>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</si>
  <si>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</si>
  <si>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</si>
  <si>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</si>
  <si>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</si>
  <si>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</si>
  <si>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</si>
  <si>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</si>
  <si>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</si>
  <si>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</si>
  <si>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</si>
  <si>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</si>
  <si>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</si>
  <si>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</si>
  <si>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</si>
  <si>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</si>
  <si>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</si>
  <si>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</si>
  <si>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</si>
  <si>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</si>
  <si>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</si>
  <si>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</si>
  <si>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</si>
  <si>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</si>
  <si>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</si>
  <si>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</si>
  <si>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</si>
  <si>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</si>
  <si>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</si>
  <si>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</si>
  <si>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</si>
  <si>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</si>
  <si>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</si>
  <si>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</si>
  <si>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</si>
  <si>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</si>
  <si>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</si>
  <si>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</si>
  <si>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</si>
  <si>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</si>
  <si>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</si>
  <si>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</si>
  <si>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</si>
  <si>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</si>
  <si>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</si>
  <si>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</si>
  <si>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</si>
  <si>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</si>
  <si>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</si>
  <si>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</si>
  <si>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</si>
  <si>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</si>
  <si>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</si>
  <si>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</si>
  <si>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</si>
  <si>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</si>
  <si>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</si>
  <si>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</si>
  <si>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</si>
  <si>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</si>
  <si>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</si>
  <si>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</si>
  <si>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</si>
  <si>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</si>
  <si>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</si>
  <si>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</si>
  <si>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</si>
  <si>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</si>
  <si>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</si>
  <si>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</si>
  <si>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</si>
  <si>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</si>
  <si>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</si>
  <si>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</si>
  <si>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</si>
  <si>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</si>
  <si>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</si>
  <si>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</si>
  <si>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</si>
  <si>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</si>
  <si>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</si>
  <si>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</si>
  <si>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</si>
  <si>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</si>
  <si>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</si>
  <si>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</si>
  <si>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</si>
  <si>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</si>
  <si>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</si>
  <si>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</si>
  <si>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</si>
  <si>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</si>
  <si>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</si>
  <si>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</si>
  <si>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</si>
  <si>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</si>
  <si>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</si>
  <si>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</si>
  <si>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</si>
  <si>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</si>
  <si>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</si>
  <si>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</si>
  <si>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</si>
  <si>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</si>
  <si>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</si>
  <si>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</si>
  <si>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</si>
  <si>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</si>
  <si>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</si>
  <si>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</si>
  <si>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</si>
  <si>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</si>
  <si>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</si>
  <si>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</si>
  <si>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</si>
  <si>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</si>
  <si>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</si>
  <si>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</si>
  <si>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</si>
  <si>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</si>
  <si>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</si>
  <si>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</si>
  <si>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</si>
  <si>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</si>
  <si>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</si>
  <si>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</si>
  <si>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</si>
  <si>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</si>
  <si>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</si>
  <si>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</si>
  <si>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</si>
  <si>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</si>
  <si>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</si>
  <si>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</si>
  <si>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</si>
  <si>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</si>
  <si>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</si>
  <si>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</si>
  <si>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</si>
  <si>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</si>
  <si>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</si>
  <si>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</si>
  <si>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</si>
  <si>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</si>
  <si>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</si>
  <si>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</si>
  <si>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</si>
  <si>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</si>
  <si>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</si>
  <si>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</si>
  <si>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</si>
  <si>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</si>
  <si>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</si>
  <si>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</si>
  <si>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</si>
  <si>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</si>
  <si>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</si>
  <si>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</si>
  <si>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</si>
  <si>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</si>
  <si>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</si>
  <si>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</si>
  <si>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</si>
  <si>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</si>
  <si>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</si>
  <si>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</si>
  <si>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</si>
  <si>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</si>
  <si>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</si>
  <si>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</si>
  <si>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</si>
  <si>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</si>
  <si>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</si>
  <si>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</si>
  <si>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</si>
  <si>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</si>
  <si>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</si>
  <si>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</si>
  <si>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</si>
  <si>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</si>
  <si>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</si>
  <si>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</si>
  <si>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</si>
  <si>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</si>
  <si>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</si>
  <si>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</si>
  <si>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</si>
  <si>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</si>
  <si>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</si>
  <si>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</si>
  <si>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</si>
  <si>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</si>
  <si>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</si>
  <si>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</si>
  <si>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</si>
  <si>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</si>
  <si>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</si>
  <si>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</si>
  <si>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</si>
  <si>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</si>
  <si>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</si>
  <si>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</si>
  <si>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</si>
  <si>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</si>
  <si>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</si>
  <si>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</si>
  <si>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</si>
  <si>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</si>
  <si>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</si>
  <si>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</si>
  <si>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</si>
  <si>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</si>
  <si>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</si>
  <si>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</si>
  <si>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</si>
  <si>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</si>
  <si>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</si>
  <si>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</si>
  <si>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</si>
  <si>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</si>
  <si>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</si>
  <si>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</si>
  <si>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</si>
  <si>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</si>
  <si>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</si>
  <si>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</si>
  <si>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</si>
  <si>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</si>
  <si>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</si>
  <si>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</si>
  <si>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</si>
  <si>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</si>
  <si>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</si>
  <si>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</si>
  <si>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</si>
  <si>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</si>
  <si>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</si>
  <si>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</si>
  <si>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</si>
  <si>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</si>
  <si>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</si>
  <si>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</si>
  <si>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</si>
  <si>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</si>
  <si>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</si>
  <si>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</si>
  <si>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</si>
  <si>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</si>
  <si>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</si>
  <si>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</si>
  <si>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</si>
  <si>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</si>
  <si>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</si>
  <si>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</si>
  <si>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</si>
  <si>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</si>
  <si>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</si>
  <si>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</si>
  <si>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</si>
  <si>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</si>
  <si>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</si>
  <si>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</si>
  <si>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</si>
  <si>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</si>
  <si>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</si>
  <si>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</si>
  <si>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</si>
  <si>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</si>
  <si>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</si>
  <si>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</si>
  <si>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</si>
  <si>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</si>
  <si>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</si>
  <si>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</si>
  <si>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</si>
  <si>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</si>
  <si>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</si>
  <si>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</si>
  <si>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</si>
  <si>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</si>
  <si>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</si>
  <si>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</si>
  <si>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</si>
  <si>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</si>
  <si>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</si>
  <si>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</si>
  <si>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</si>
  <si>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</si>
  <si>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</si>
  <si>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</si>
  <si>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</si>
  <si>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</si>
  <si>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</si>
  <si>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</si>
  <si>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</si>
  <si>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</si>
  <si>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</si>
  <si>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</si>
  <si>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</si>
  <si>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</si>
  <si>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</si>
  <si>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</si>
  <si>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</si>
  <si>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</si>
  <si>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</si>
  <si>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</si>
  <si>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</si>
  <si>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</si>
  <si>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</si>
  <si>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</si>
  <si>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</si>
  <si>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</si>
  <si>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</si>
  <si>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</si>
  <si>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</si>
  <si>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</si>
  <si>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</si>
  <si>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</si>
  <si>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</si>
  <si>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</si>
  <si>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</si>
  <si>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</si>
  <si>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</si>
  <si>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</si>
  <si>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</si>
  <si>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</si>
  <si>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</si>
  <si>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</si>
  <si>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</si>
  <si>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</si>
  <si>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</si>
  <si>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</si>
  <si>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</si>
  <si>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</si>
  <si>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</si>
  <si>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</si>
  <si>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</si>
  <si>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</si>
  <si>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</si>
  <si>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</si>
  <si>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</si>
  <si>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</si>
  <si>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</si>
  <si>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</si>
  <si>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</si>
  <si>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</si>
  <si>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</si>
  <si>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</si>
  <si>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</si>
  <si>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</si>
  <si>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</si>
  <si>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</si>
  <si>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</si>
  <si>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</si>
  <si>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</si>
  <si>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</si>
  <si>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</si>
  <si>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</si>
  <si>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</si>
  <si>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</si>
  <si>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</si>
  <si>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</si>
  <si>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</si>
  <si>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</si>
  <si>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</si>
  <si>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</si>
  <si>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</si>
  <si>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</si>
  <si>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</si>
  <si>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</si>
  <si>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</si>
  <si>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</si>
  <si>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</si>
  <si>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</si>
  <si>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</si>
  <si>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</si>
  <si>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</si>
  <si>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</si>
  <si>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</si>
  <si>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</si>
  <si>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</si>
  <si>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</si>
  <si>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</si>
  <si>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</si>
  <si>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</si>
  <si>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</si>
  <si>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</si>
  <si>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</si>
  <si>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</si>
  <si>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</si>
  <si>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</si>
  <si>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</si>
  <si>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</si>
  <si>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</si>
  <si>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</si>
  <si>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</si>
  <si>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</si>
  <si>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</si>
  <si>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</si>
  <si>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</si>
  <si>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</si>
  <si>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</si>
  <si>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</si>
  <si>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</si>
  <si>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</si>
  <si>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</si>
  <si>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</si>
  <si>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</si>
  <si>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</si>
  <si>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</si>
  <si>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</si>
  <si>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</si>
  <si>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</si>
  <si>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</si>
  <si>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</si>
  <si>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</si>
  <si>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</si>
  <si>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</si>
  <si>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</si>
  <si>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</si>
  <si>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</si>
  <si>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</si>
  <si>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</si>
  <si>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</si>
  <si>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</si>
  <si>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</si>
  <si>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</si>
  <si>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</si>
  <si>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</si>
  <si>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</si>
  <si>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</si>
  <si>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</si>
  <si>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</si>
  <si>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</si>
  <si>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</si>
  <si>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</si>
  <si>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</si>
  <si>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</si>
  <si>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</si>
  <si>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</si>
  <si>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</si>
  <si>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</si>
  <si>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</si>
  <si>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</si>
  <si>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</si>
  <si>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</si>
  <si>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</si>
  <si>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</si>
  <si>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</si>
  <si>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</si>
  <si>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</si>
  <si>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</si>
  <si>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</si>
  <si>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</si>
  <si>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</si>
  <si>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</si>
  <si>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</si>
  <si>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</si>
  <si>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</si>
  <si>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</si>
  <si>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</si>
  <si>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</si>
  <si>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</si>
  <si>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</si>
  <si>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</si>
  <si>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</si>
  <si>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</si>
  <si>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</si>
  <si>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</si>
  <si>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</si>
  <si>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</si>
  <si>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</si>
  <si>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</si>
  <si>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</si>
  <si>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</si>
  <si>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</si>
  <si>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</si>
  <si>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</si>
  <si>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</si>
  <si>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</si>
  <si>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</si>
  <si>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</si>
  <si>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</si>
  <si>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</si>
  <si>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</si>
  <si>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</si>
  <si>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</si>
  <si>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</si>
  <si>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</si>
  <si>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</si>
  <si>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</si>
  <si>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</si>
  <si>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</si>
  <si>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</si>
  <si>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</si>
  <si>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</si>
  <si>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</si>
  <si>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</si>
  <si>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</si>
  <si>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</si>
  <si>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</si>
  <si>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</si>
  <si>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</si>
  <si>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</si>
  <si>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</si>
  <si>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</si>
  <si>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</si>
  <si>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</si>
  <si>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</si>
  <si>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</si>
  <si>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</si>
  <si>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</si>
  <si>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</si>
  <si>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</si>
  <si>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</si>
  <si>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</si>
  <si>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</si>
  <si>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</si>
  <si>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</si>
  <si>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</si>
  <si>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</si>
  <si>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</si>
  <si>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</si>
  <si>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</si>
  <si>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</si>
  <si>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</si>
  <si>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</si>
  <si>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</si>
  <si>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</si>
  <si>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</si>
  <si>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</si>
  <si>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</si>
  <si>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</si>
  <si>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</si>
  <si>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</si>
  <si>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</si>
  <si>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</si>
  <si>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</si>
  <si>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</si>
  <si>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</si>
  <si>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</si>
  <si>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</si>
  <si>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</si>
  <si>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</si>
  <si>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</si>
  <si>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</si>
  <si>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</si>
  <si>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</si>
  <si>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</si>
  <si>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</si>
  <si>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</si>
  <si>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</si>
  <si>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</si>
  <si>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</si>
  <si>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</si>
  <si>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</si>
  <si>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</si>
  <si>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</si>
  <si>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</si>
  <si>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</si>
  <si>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</si>
  <si>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</si>
  <si>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</si>
  <si>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</si>
  <si>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</si>
  <si>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</si>
  <si>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</si>
  <si>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</si>
  <si>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</si>
  <si>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</si>
  <si>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</si>
  <si>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</si>
  <si>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</si>
  <si>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</si>
  <si>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</si>
  <si>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</si>
  <si>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</si>
  <si>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</si>
  <si>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</si>
  <si>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</si>
  <si>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</si>
  <si>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</si>
  <si>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</si>
  <si>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</si>
  <si>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</si>
  <si>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</si>
  <si>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</si>
  <si>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</si>
  <si>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</si>
  <si>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</si>
  <si>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</si>
  <si>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</si>
  <si>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</si>
  <si>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</si>
  <si>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</si>
  <si>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</si>
  <si>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</si>
  <si>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</si>
  <si>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</si>
  <si>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</si>
  <si>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</si>
  <si>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</si>
  <si>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</si>
  <si>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</si>
  <si>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</si>
  <si>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</si>
  <si>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</si>
  <si>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</si>
  <si>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</si>
  <si>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</si>
  <si>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</si>
  <si>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</si>
  <si>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</si>
  <si>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</si>
  <si>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</si>
  <si>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</si>
  <si>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</si>
  <si>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</si>
  <si>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</si>
  <si>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</si>
  <si>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</si>
  <si>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</si>
  <si>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</si>
  <si>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</si>
  <si>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</si>
  <si>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</si>
  <si>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</si>
  <si>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</si>
  <si>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</si>
  <si>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</si>
  <si>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</si>
  <si>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</si>
  <si>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</si>
  <si>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</si>
  <si>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</si>
  <si>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</si>
  <si>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</si>
  <si>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</si>
  <si>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</si>
  <si>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</si>
  <si>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</si>
  <si>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</si>
  <si>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</si>
  <si>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</si>
  <si>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</si>
  <si>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</si>
  <si>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</si>
  <si>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</si>
  <si>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</si>
  <si>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</si>
  <si>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</si>
  <si>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</si>
  <si>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</si>
  <si>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</si>
  <si>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</si>
  <si>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</si>
  <si>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</si>
  <si>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</si>
  <si>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</si>
  <si>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</si>
  <si>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</si>
  <si>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</si>
  <si>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</si>
  <si>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</si>
  <si>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</si>
  <si>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</si>
  <si>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</si>
  <si>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</si>
  <si>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</si>
  <si>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</si>
  <si>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</si>
  <si>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</si>
  <si>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</si>
  <si>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</si>
  <si>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</si>
  <si>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</si>
  <si>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</si>
  <si>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</si>
  <si>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</si>
  <si>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</si>
  <si>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</si>
  <si>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</si>
  <si>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</si>
  <si>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</si>
  <si>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</si>
  <si>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</si>
  <si>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</si>
  <si>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</si>
  <si>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</si>
  <si>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</si>
  <si>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</si>
  <si>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</si>
  <si>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</si>
  <si>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</si>
  <si>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</si>
  <si>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</si>
  <si>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</si>
  <si>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</si>
  <si>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</si>
  <si>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</si>
  <si>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</si>
  <si>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</si>
  <si>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</si>
  <si>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</si>
  <si>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</si>
  <si>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</si>
  <si>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</si>
  <si>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</si>
  <si>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</si>
  <si>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</si>
  <si>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</si>
  <si>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</si>
  <si>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</si>
  <si>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</si>
  <si>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</si>
  <si>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</si>
  <si>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</si>
  <si>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</si>
  <si>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</si>
  <si>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</si>
  <si>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</si>
  <si>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</si>
  <si>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</si>
  <si>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</si>
  <si>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</si>
  <si>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</si>
  <si>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</si>
  <si>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</si>
  <si>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</si>
  <si>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</si>
  <si>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</si>
  <si>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</si>
  <si>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</si>
  <si>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</si>
  <si>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</si>
  <si>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</si>
  <si>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</si>
  <si>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</si>
  <si>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</si>
  <si>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</si>
  <si>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</si>
  <si>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</si>
  <si>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</si>
  <si>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</si>
  <si>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</si>
  <si>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</si>
  <si>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</si>
  <si>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</si>
  <si>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</si>
  <si>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</si>
  <si>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</si>
  <si>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</si>
  <si>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</si>
  <si>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</si>
  <si>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</si>
  <si>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</si>
  <si>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</si>
  <si>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</si>
  <si>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</si>
  <si>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</si>
  <si>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</si>
  <si>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</si>
  <si>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</si>
  <si>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</si>
  <si>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</si>
  <si>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</si>
  <si>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</si>
  <si>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</si>
  <si>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</si>
  <si>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</si>
  <si>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</si>
  <si>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</si>
  <si>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</si>
  <si>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</si>
  <si>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</si>
  <si>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</si>
  <si>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</si>
  <si>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</si>
  <si>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</si>
  <si>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</si>
  <si>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</si>
  <si>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</si>
  <si>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</si>
  <si>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</si>
  <si>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</si>
  <si>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</si>
  <si>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</si>
  <si>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</si>
  <si>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</si>
  <si>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</si>
  <si>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</si>
  <si>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</si>
  <si>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</si>
  <si>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</si>
  <si>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</si>
  <si>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</si>
  <si>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</si>
  <si>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</si>
  <si>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</si>
  <si>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</si>
  <si>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</si>
  <si>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</si>
  <si>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</si>
  <si>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</si>
  <si>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</si>
  <si>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</si>
  <si>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</si>
  <si>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</si>
  <si>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</si>
  <si>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</si>
  <si>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</si>
  <si>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</si>
  <si>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</si>
  <si>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</si>
  <si>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</si>
  <si>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</si>
  <si>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</si>
  <si>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</si>
  <si>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</si>
  <si>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</si>
  <si>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</si>
  <si>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</si>
  <si>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</si>
  <si>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</si>
  <si>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</si>
  <si>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</si>
  <si>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</si>
  <si>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</si>
  <si>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</si>
  <si>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</si>
  <si>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</si>
  <si>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</si>
  <si>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</si>
  <si>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</si>
  <si>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</si>
  <si>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</si>
  <si>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</si>
  <si>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</si>
  <si>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</si>
  <si>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</si>
  <si>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</si>
  <si>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</si>
  <si>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</si>
  <si>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</si>
  <si>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</si>
  <si>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</si>
  <si>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</si>
  <si>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</si>
  <si>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</si>
  <si>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</si>
  <si>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</si>
  <si>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</si>
  <si>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</si>
  <si>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</si>
  <si>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</si>
  <si>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</si>
  <si>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</si>
  <si>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</si>
  <si>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</si>
  <si>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</si>
  <si>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</si>
  <si>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</si>
  <si>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</si>
  <si>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</si>
  <si>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</si>
  <si>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</si>
  <si>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</si>
  <si>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</si>
  <si>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</si>
  <si>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</si>
  <si>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</si>
  <si>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</si>
  <si>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</si>
  <si>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</si>
  <si>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</si>
  <si>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</si>
  <si>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</si>
  <si>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</si>
  <si>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</si>
  <si>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</si>
  <si>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</si>
  <si>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</si>
  <si>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</si>
  <si>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</si>
  <si>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</si>
  <si>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</si>
  <si>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</si>
  <si>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</si>
  <si>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</si>
  <si>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</si>
  <si>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</si>
  <si>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</si>
  <si>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</si>
  <si>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</si>
  <si>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</si>
  <si>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</si>
  <si>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</si>
  <si>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</si>
  <si>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</si>
  <si>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</si>
  <si>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</si>
  <si>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</si>
  <si>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</si>
  <si>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</si>
  <si>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</si>
  <si>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</si>
  <si>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</si>
  <si>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</si>
  <si>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</si>
  <si>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</si>
  <si>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</si>
  <si>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</si>
  <si>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</si>
  <si>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</si>
  <si>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</si>
  <si>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</si>
  <si>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</si>
  <si>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</si>
  <si>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</si>
  <si>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</si>
  <si>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</si>
  <si>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</si>
  <si>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</si>
  <si>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</si>
  <si>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</si>
  <si>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</si>
  <si>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</si>
  <si>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</si>
  <si>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</si>
  <si>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</si>
  <si>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</si>
  <si>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</si>
  <si>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</si>
  <si>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</si>
  <si>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</si>
  <si>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</si>
  <si>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</si>
  <si>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</si>
  <si>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</si>
  <si>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</si>
  <si>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</si>
  <si>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</si>
  <si>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</si>
  <si>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</si>
  <si>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</si>
  <si>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</si>
  <si>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</si>
  <si>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</si>
  <si>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</si>
  <si>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</si>
  <si>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</si>
  <si>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</si>
  <si>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</si>
  <si>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</si>
  <si>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</si>
  <si>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</si>
  <si>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</si>
  <si>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</si>
  <si>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</si>
  <si>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</si>
  <si>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</si>
  <si>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</si>
  <si>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</si>
  <si>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</si>
  <si>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</si>
  <si>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</si>
  <si>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</si>
  <si>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</si>
  <si>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</si>
  <si>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</si>
  <si>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</si>
  <si>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</si>
  <si>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</si>
  <si>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</si>
  <si>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</si>
  <si>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</si>
  <si>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</si>
  <si>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</si>
  <si>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</si>
  <si>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</si>
  <si>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</si>
  <si>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</si>
  <si>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</si>
  <si>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</si>
  <si>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</si>
  <si>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</si>
  <si>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</si>
  <si>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</si>
  <si>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</si>
  <si>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</si>
  <si>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</si>
  <si>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</si>
  <si>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</si>
  <si>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</si>
  <si>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</si>
  <si>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</si>
  <si>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</si>
  <si>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</si>
  <si>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</si>
  <si>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</si>
  <si>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</si>
  <si>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</si>
  <si>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</si>
  <si>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</si>
  <si>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</si>
  <si>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</si>
  <si>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</si>
  <si>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</si>
  <si>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</si>
  <si>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</si>
  <si>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</si>
  <si>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</si>
  <si>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</si>
  <si>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</si>
  <si>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</si>
  <si>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</si>
  <si>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</si>
  <si>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</si>
  <si>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</si>
  <si>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</si>
  <si>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</si>
  <si>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</si>
  <si>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</si>
  <si>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</si>
  <si>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</si>
  <si>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</si>
  <si>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</si>
  <si>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</si>
  <si>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</si>
  <si>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</si>
  <si>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</si>
  <si>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</si>
  <si>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</si>
  <si>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</si>
  <si>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</si>
  <si>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</si>
  <si>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</si>
  <si>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</si>
  <si>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</si>
  <si>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</si>
  <si>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</si>
  <si>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</si>
  <si>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</si>
  <si>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</si>
  <si>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</si>
  <si>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</si>
  <si>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</si>
  <si>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</si>
  <si>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</si>
  <si>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</si>
  <si>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</si>
  <si>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</si>
  <si>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</si>
  <si>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</si>
  <si>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</si>
  <si>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</si>
  <si>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</si>
  <si>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</si>
  <si>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</si>
  <si>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</si>
  <si>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</si>
  <si>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</si>
  <si>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</si>
  <si>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</si>
  <si>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</si>
  <si>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</si>
  <si>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</si>
  <si>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</si>
  <si>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</si>
  <si>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</si>
  <si>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</si>
  <si>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</si>
  <si>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</si>
  <si>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</si>
  <si>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</si>
  <si>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</si>
  <si>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</si>
  <si>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</si>
  <si>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</si>
  <si>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</si>
  <si>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</si>
  <si>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</si>
  <si>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</si>
  <si>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</si>
  <si>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</si>
  <si>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</si>
  <si>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</si>
  <si>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</si>
  <si>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</si>
  <si>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</si>
  <si>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</si>
  <si>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</si>
  <si>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</si>
  <si>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</si>
  <si>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</si>
  <si>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</si>
  <si>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</si>
  <si>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</si>
  <si>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</si>
  <si>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</si>
  <si>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</si>
  <si>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</si>
  <si>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</si>
  <si>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</si>
  <si>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</si>
  <si>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</si>
  <si>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</si>
  <si>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</si>
  <si>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</si>
  <si>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</si>
  <si>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</si>
  <si>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</si>
  <si>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</si>
  <si>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</si>
  <si>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</si>
  <si>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</si>
  <si>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</si>
  <si>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</si>
  <si>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</si>
  <si>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</si>
  <si>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</si>
  <si>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</si>
  <si>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</si>
  <si>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</si>
  <si>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</si>
  <si>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</si>
  <si>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</si>
  <si>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</si>
  <si>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</si>
  <si>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</si>
  <si>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</si>
  <si>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</si>
  <si>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</si>
  <si>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</si>
  <si>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</si>
  <si>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</si>
  <si>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</si>
  <si>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</si>
  <si>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</si>
  <si>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</si>
  <si>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</si>
  <si>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</si>
  <si>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</si>
  <si>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</si>
  <si>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</si>
  <si>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</si>
  <si>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</si>
  <si>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</si>
  <si>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</si>
  <si>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</si>
  <si>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</si>
  <si>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</si>
  <si>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</si>
  <si>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</si>
  <si>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</si>
  <si>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</si>
  <si>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</si>
  <si>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</si>
  <si>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</si>
  <si>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</si>
  <si>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</si>
  <si>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</si>
  <si>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</si>
  <si>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</si>
  <si>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</si>
  <si>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</si>
  <si>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</si>
  <si>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</si>
  <si>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</si>
  <si>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</si>
  <si>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</si>
  <si>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</si>
  <si>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</si>
  <si>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</si>
  <si>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</si>
  <si>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</si>
  <si>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</si>
  <si>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</si>
  <si>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</si>
  <si>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</si>
  <si>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</si>
  <si>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</si>
  <si>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</si>
  <si>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</si>
  <si>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</si>
  <si>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</si>
  <si>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</si>
  <si>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</si>
  <si>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</si>
  <si>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</si>
  <si>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</si>
  <si>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</si>
  <si>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</si>
  <si>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</si>
  <si>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</si>
  <si>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</si>
  <si>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</si>
  <si>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</si>
  <si>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</si>
  <si>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</si>
  <si>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</si>
  <si>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</si>
  <si>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</si>
  <si>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</si>
  <si>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</si>
  <si>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</si>
  <si>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</si>
  <si>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</si>
  <si>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</si>
  <si>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</si>
  <si>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</si>
  <si>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</si>
  <si>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</si>
  <si>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</si>
  <si>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</si>
  <si>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</si>
  <si>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</si>
  <si>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</si>
  <si>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</si>
  <si>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</si>
  <si>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</si>
  <si>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</si>
  <si>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</si>
  <si>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</si>
  <si>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</si>
  <si>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</si>
  <si>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</si>
  <si>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</si>
  <si>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</si>
  <si>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</si>
  <si>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</si>
  <si>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</si>
  <si>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</si>
  <si>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</si>
  <si>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</si>
  <si>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</si>
  <si>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</si>
  <si>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</si>
  <si>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</si>
  <si>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</si>
  <si>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</si>
  <si>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</si>
  <si>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</si>
  <si>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</si>
  <si>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</si>
  <si>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</si>
  <si>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</si>
  <si>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</si>
  <si>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</si>
  <si>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</si>
  <si>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</si>
  <si>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</si>
  <si>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</si>
  <si>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</si>
  <si>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</si>
  <si>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</si>
  <si>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</si>
  <si>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</si>
  <si>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</si>
  <si>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</si>
  <si>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</si>
  <si>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</si>
  <si>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</si>
  <si>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</si>
  <si>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</si>
  <si>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</si>
  <si>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</si>
  <si>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</si>
  <si>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</si>
  <si>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</si>
  <si>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</si>
  <si>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</si>
  <si>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</si>
  <si>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</si>
  <si>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</si>
  <si>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</si>
  <si>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</si>
  <si>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</si>
  <si>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</si>
  <si>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</si>
  <si>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</si>
  <si>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</si>
  <si>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</si>
  <si>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</si>
  <si>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</si>
  <si>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</si>
  <si>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</si>
  <si>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</si>
  <si>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</si>
  <si>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</si>
  <si>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</si>
  <si>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</si>
  <si>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</si>
  <si>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</si>
  <si>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</si>
  <si>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</si>
  <si>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</si>
  <si>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</si>
  <si>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</si>
  <si>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</si>
  <si>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</si>
  <si>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</si>
  <si>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</si>
  <si>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</si>
  <si>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</si>
  <si>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</si>
  <si>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</si>
  <si>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</si>
  <si>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</si>
  <si>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</si>
  <si>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</si>
  <si>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</si>
  <si>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</si>
  <si>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</si>
  <si>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</si>
  <si>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</si>
  <si>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</si>
  <si>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</si>
  <si>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</si>
  <si>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</si>
  <si>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</si>
  <si>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</si>
  <si>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</si>
  <si>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</si>
  <si>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</si>
  <si>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</si>
  <si>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</si>
  <si>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</si>
  <si>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</si>
  <si>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</si>
  <si>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</si>
  <si>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</si>
  <si>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</si>
  <si>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</si>
  <si>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</si>
  <si>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</si>
  <si>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</si>
  <si>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</si>
  <si>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</si>
  <si>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</si>
  <si>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</si>
  <si>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</si>
  <si>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</si>
  <si>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</si>
  <si>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</si>
  <si>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</si>
  <si>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</si>
  <si>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</si>
  <si>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</si>
  <si>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</si>
  <si>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</si>
  <si>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</si>
  <si>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</si>
  <si>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</si>
  <si>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</si>
  <si>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</si>
  <si>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</si>
  <si>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</si>
  <si>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</si>
  <si>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</si>
  <si>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</si>
  <si>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</si>
  <si>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</si>
  <si>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</si>
  <si>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</si>
  <si>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</si>
  <si>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</si>
  <si>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</si>
  <si>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</si>
  <si>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</si>
  <si>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</si>
  <si>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</si>
  <si>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</si>
  <si>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</si>
  <si>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</si>
  <si>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</si>
  <si>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</si>
  <si>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</si>
  <si>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</si>
  <si>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</si>
  <si>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</si>
  <si>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</si>
  <si>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</si>
  <si>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</si>
  <si>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</si>
  <si>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</si>
  <si>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</si>
  <si>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</si>
  <si>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</si>
  <si>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</si>
  <si>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</si>
  <si>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</si>
  <si>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</si>
  <si>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</si>
  <si>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</si>
  <si>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</si>
  <si>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</si>
  <si>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</si>
  <si>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</si>
  <si>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</si>
  <si>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</si>
  <si>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</si>
  <si>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</si>
  <si>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</si>
  <si>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</si>
  <si>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</si>
  <si>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</si>
  <si>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</si>
  <si>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</si>
  <si>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</si>
  <si>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</si>
  <si>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</si>
  <si>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</si>
  <si>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</si>
  <si>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</si>
  <si>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</si>
  <si>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</si>
  <si>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</si>
  <si>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</si>
  <si>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</si>
  <si>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</si>
  <si>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</si>
  <si>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</si>
  <si>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</si>
  <si>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</si>
  <si>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</si>
  <si>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</si>
  <si>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</si>
  <si>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</si>
  <si>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</si>
  <si>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</si>
  <si>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</si>
  <si>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</si>
  <si>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</si>
  <si>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</si>
  <si>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</si>
  <si>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</si>
  <si>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</si>
  <si>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</si>
  <si>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</si>
  <si>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</si>
  <si>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</si>
  <si>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</si>
  <si>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</si>
  <si>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</si>
  <si>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</si>
  <si>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</si>
  <si>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</si>
  <si>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</si>
  <si>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</si>
  <si>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</si>
  <si>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</si>
  <si>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</si>
  <si>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</si>
  <si>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</si>
  <si>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</si>
  <si>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</si>
  <si>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</si>
  <si>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</si>
  <si>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</si>
  <si>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</si>
  <si>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</si>
  <si>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</si>
  <si>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</si>
  <si>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</si>
  <si>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</si>
  <si>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</si>
  <si>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</si>
  <si>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</si>
  <si>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</si>
  <si>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</si>
  <si>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</si>
  <si>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</si>
  <si>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</si>
  <si>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</si>
  <si>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</si>
  <si>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</si>
  <si>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</si>
  <si>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</si>
  <si>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</si>
  <si>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</si>
  <si>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</si>
  <si>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</si>
  <si>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</si>
  <si>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</si>
  <si>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</si>
  <si>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</si>
  <si>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</si>
  <si>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</si>
  <si>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</si>
  <si>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</si>
  <si>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</si>
  <si>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</si>
  <si>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</si>
  <si>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</si>
  <si>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</si>
  <si>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</si>
  <si>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</si>
  <si>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</si>
  <si>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</si>
  <si>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</si>
  <si>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</si>
  <si>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</si>
  <si>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</si>
  <si>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</si>
  <si>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</si>
  <si>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</si>
  <si>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</si>
  <si>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</si>
  <si>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</si>
  <si>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</si>
  <si>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</si>
  <si>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</si>
  <si>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</si>
  <si>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</si>
  <si>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</si>
  <si>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</si>
  <si>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</si>
  <si>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</si>
  <si>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</si>
  <si>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</si>
  <si>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</si>
  <si>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</si>
  <si>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</si>
  <si>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</si>
  <si>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</si>
  <si>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</si>
  <si>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</si>
  <si>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</si>
  <si>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</si>
  <si>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</si>
  <si>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</si>
  <si>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</si>
  <si>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</si>
  <si>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</si>
  <si>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</si>
  <si>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</si>
  <si>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</si>
  <si>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</si>
  <si>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</si>
  <si>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</si>
  <si>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</si>
  <si>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</si>
  <si>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</si>
  <si>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</si>
  <si>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</si>
  <si>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</si>
  <si>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</si>
  <si>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</si>
  <si>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</si>
  <si>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</si>
  <si>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</si>
  <si>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</si>
  <si>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</si>
  <si>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</si>
  <si>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</si>
  <si>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</si>
  <si>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</si>
  <si>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</si>
  <si>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</si>
  <si>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</si>
  <si>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</si>
  <si>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</si>
  <si>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</si>
  <si>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</si>
  <si>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</si>
  <si>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</si>
  <si>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</si>
  <si>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</si>
  <si>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</si>
  <si>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</si>
  <si>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</si>
  <si>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</si>
  <si>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</si>
  <si>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</si>
  <si>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</si>
  <si>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</si>
  <si>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</si>
  <si>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</si>
  <si>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</si>
  <si>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</si>
  <si>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</si>
  <si>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</si>
  <si>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</si>
  <si>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</si>
  <si>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</si>
  <si>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</si>
  <si>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</si>
  <si>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</si>
  <si>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</si>
  <si>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</si>
  <si>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</si>
  <si>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</si>
  <si>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</si>
  <si>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</si>
  <si>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</si>
  <si>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</si>
  <si>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</si>
  <si>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</si>
  <si>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</si>
  <si>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</si>
  <si>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</si>
  <si>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</si>
  <si>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</si>
  <si>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</si>
  <si>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</si>
  <si>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</si>
  <si>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</si>
  <si>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</si>
  <si>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</si>
  <si>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</si>
  <si>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</si>
  <si>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</si>
  <si>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</si>
  <si>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</si>
  <si>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</si>
  <si>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</si>
  <si>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</si>
  <si>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</si>
  <si>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</si>
  <si>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</si>
  <si>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</si>
  <si>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</si>
  <si>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</si>
  <si>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</si>
  <si>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</si>
  <si>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</si>
  <si>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</si>
  <si>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</si>
  <si>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</si>
  <si>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</si>
  <si>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</si>
  <si>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</si>
  <si>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</si>
  <si>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</si>
  <si>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</si>
  <si>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</si>
  <si>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</si>
  <si>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</si>
  <si>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</si>
  <si>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</si>
  <si>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</si>
  <si>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</si>
  <si>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</si>
  <si>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</si>
  <si>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</si>
  <si>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</si>
  <si>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</si>
  <si>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</si>
  <si>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</si>
  <si>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</si>
  <si>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</si>
  <si>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</si>
  <si>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</si>
  <si>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</si>
  <si>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</si>
  <si>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</si>
  <si>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</si>
  <si>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</si>
  <si>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</si>
  <si>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</si>
  <si>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</si>
  <si>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</si>
  <si>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</si>
  <si>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</si>
  <si>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</si>
  <si>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</si>
  <si>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</si>
  <si>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</si>
  <si>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</si>
  <si>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</si>
  <si>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</si>
  <si>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</si>
  <si>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</si>
  <si>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</si>
  <si>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</si>
  <si>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</si>
  <si>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</si>
  <si>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</si>
  <si>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</si>
  <si>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</si>
  <si>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</si>
  <si>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</si>
  <si>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</si>
  <si>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</si>
  <si>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</si>
  <si>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</si>
  <si>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</si>
  <si>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</si>
  <si>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</si>
  <si>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</si>
  <si>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</si>
  <si>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</si>
  <si>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</si>
  <si>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</si>
  <si>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</si>
  <si>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</si>
  <si>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</si>
  <si>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</si>
  <si>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</si>
  <si>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</si>
  <si>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</si>
  <si>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</si>
  <si>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</si>
  <si>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</si>
  <si>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</si>
  <si>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</si>
  <si>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</si>
  <si>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</si>
  <si>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</si>
  <si>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</si>
  <si>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</si>
  <si>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</si>
  <si>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</si>
  <si>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</si>
  <si>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</si>
  <si>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</si>
  <si>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</si>
  <si>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</si>
  <si>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</si>
  <si>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</si>
  <si>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</si>
  <si>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</si>
  <si>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</si>
  <si>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</si>
  <si>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</si>
  <si>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</si>
  <si>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</si>
  <si>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</si>
  <si>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</si>
  <si>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</si>
  <si>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</si>
  <si>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</si>
  <si>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</si>
  <si>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</si>
  <si>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</si>
  <si>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</si>
  <si>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</si>
  <si>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</si>
  <si>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</si>
  <si>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</si>
  <si>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</si>
  <si>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</si>
  <si>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</si>
  <si>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</si>
  <si>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</si>
  <si>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</si>
  <si>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</si>
  <si>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</si>
  <si>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</si>
  <si>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</si>
  <si>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</si>
  <si>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</si>
  <si>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</si>
  <si>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</si>
  <si>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</si>
  <si>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</si>
  <si>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</si>
  <si>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</si>
  <si>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</si>
  <si>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</si>
  <si>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</si>
  <si>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</si>
  <si>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</si>
  <si>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</si>
  <si>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</si>
  <si>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</si>
  <si>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</si>
  <si>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</si>
  <si>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</si>
  <si>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</si>
  <si>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</si>
  <si>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</si>
  <si>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</si>
  <si>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</si>
  <si>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</si>
  <si>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</si>
  <si>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</si>
  <si>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</si>
  <si>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</si>
  <si>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</si>
  <si>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</si>
  <si>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</si>
  <si>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</si>
  <si>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</si>
  <si>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</si>
  <si>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</si>
  <si>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</si>
  <si>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</si>
  <si>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</si>
  <si>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</si>
  <si>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</si>
  <si>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</si>
  <si>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</si>
  <si>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</si>
  <si>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</si>
  <si>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</si>
  <si>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</si>
  <si>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</si>
  <si>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</si>
  <si>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</si>
  <si>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</si>
  <si>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</si>
  <si>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</si>
  <si>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</si>
  <si>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</si>
  <si>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</si>
  <si>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</si>
  <si>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</si>
  <si>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</si>
  <si>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</si>
  <si>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</si>
  <si>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</si>
  <si>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</si>
  <si>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</si>
  <si>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</si>
  <si>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</si>
  <si>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</si>
  <si>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</si>
  <si>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</si>
  <si>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</si>
  <si>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</si>
  <si>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</si>
  <si>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</si>
  <si>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</si>
  <si>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</si>
  <si>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</si>
  <si>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</si>
  <si>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</si>
  <si>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</si>
  <si>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</si>
  <si>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</si>
  <si>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</si>
  <si>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</si>
  <si>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</si>
  <si>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</si>
  <si>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</si>
  <si>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</si>
  <si>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</si>
  <si>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</si>
  <si>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</si>
  <si>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</si>
  <si>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</si>
  <si>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</si>
  <si>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</si>
  <si>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</si>
  <si>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</si>
  <si>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</si>
  <si>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</si>
  <si>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</si>
  <si>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</si>
  <si>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</si>
  <si>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</si>
  <si>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</si>
  <si>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</si>
  <si>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</si>
  <si>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</si>
  <si>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</si>
  <si>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</si>
  <si>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</si>
  <si>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</si>
  <si>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</si>
  <si>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</si>
  <si>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</si>
  <si>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</si>
  <si>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</si>
  <si>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</si>
  <si>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</si>
  <si>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</si>
  <si>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</si>
  <si>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</si>
  <si>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</si>
  <si>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</si>
  <si>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</si>
  <si>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</si>
  <si>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</si>
  <si>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</si>
  <si>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</si>
  <si>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</si>
  <si>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</si>
  <si>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</si>
  <si>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</si>
  <si>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</si>
  <si>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</si>
  <si>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</si>
  <si>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</si>
  <si>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</si>
  <si>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</si>
  <si>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</si>
  <si>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</si>
  <si>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</si>
  <si>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</si>
  <si>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</si>
  <si>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</si>
  <si>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</si>
  <si>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</si>
  <si>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</si>
  <si>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</si>
  <si>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</si>
  <si>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</si>
  <si>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</si>
  <si>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</si>
  <si>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</si>
  <si>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</si>
  <si>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</si>
  <si>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</si>
  <si>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</si>
  <si>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</si>
  <si>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</si>
  <si>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</si>
  <si>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</si>
  <si>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</si>
  <si>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</si>
  <si>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</si>
  <si>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</si>
  <si>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</si>
  <si>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</si>
  <si>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</si>
  <si>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</si>
  <si>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</si>
  <si>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</si>
  <si>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</si>
  <si>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</si>
  <si>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</si>
  <si>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</si>
  <si>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</si>
  <si>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</si>
  <si>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</si>
  <si>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</si>
  <si>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</si>
  <si>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</si>
  <si>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</si>
  <si>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</si>
  <si>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</si>
  <si>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</si>
  <si>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</si>
  <si>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</si>
  <si>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</si>
  <si>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</si>
  <si>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</si>
  <si>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</si>
  <si>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</si>
  <si>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</si>
  <si>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</si>
  <si>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</si>
  <si>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</si>
  <si>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</si>
  <si>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</si>
  <si>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</si>
  <si>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</si>
  <si>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</si>
  <si>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</si>
  <si>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</si>
  <si>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</si>
  <si>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</si>
  <si>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</si>
  <si>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</si>
  <si>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</si>
  <si>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</si>
  <si>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</si>
  <si>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</si>
  <si>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</si>
  <si>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</si>
  <si>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</si>
  <si>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</si>
  <si>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</si>
  <si>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</si>
  <si>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</si>
  <si>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</si>
  <si>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</si>
  <si>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</si>
  <si>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</si>
  <si>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</si>
  <si>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</si>
  <si>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</si>
  <si>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</si>
  <si>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</si>
  <si>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</si>
  <si>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</si>
  <si>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</si>
  <si>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</si>
  <si>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</si>
  <si>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</si>
  <si>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</si>
  <si>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</si>
  <si>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</si>
  <si>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</si>
  <si>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</si>
  <si>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</si>
  <si>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</si>
  <si>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</si>
  <si>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</si>
  <si>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</si>
  <si>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</si>
  <si>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</si>
  <si>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</si>
  <si>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</si>
  <si>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</si>
  <si>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</si>
  <si>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</si>
  <si>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</si>
  <si>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</si>
  <si>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</si>
  <si>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</si>
  <si>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</si>
  <si>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</si>
  <si>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</si>
  <si>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</si>
  <si>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</si>
  <si>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</si>
  <si>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</si>
  <si>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</si>
  <si>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</si>
  <si>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</si>
  <si>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</si>
  <si>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</si>
  <si>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</si>
  <si>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</si>
  <si>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</si>
  <si>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</si>
  <si>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</si>
  <si>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</si>
  <si>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</si>
  <si>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</si>
  <si>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</si>
  <si>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</si>
  <si>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</si>
  <si>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</si>
  <si>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</si>
  <si>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</si>
  <si>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</si>
  <si>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</si>
  <si>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</si>
  <si>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</si>
  <si>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</si>
  <si>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</si>
  <si>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</si>
  <si>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</si>
  <si>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</si>
  <si>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</si>
  <si>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</si>
  <si>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</si>
  <si>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</si>
  <si>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</si>
  <si>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</si>
  <si>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</si>
  <si>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</si>
  <si>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</si>
  <si>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</si>
  <si>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</si>
  <si>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</si>
  <si>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</si>
  <si>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</si>
  <si>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</si>
  <si>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</si>
  <si>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</si>
  <si>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</si>
  <si>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</si>
  <si>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</si>
  <si>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</si>
  <si>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</si>
  <si>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</si>
  <si>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</si>
  <si>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</si>
  <si>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</si>
  <si>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</si>
  <si>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</si>
  <si>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</si>
  <si>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</si>
  <si>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</si>
  <si>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</si>
  <si>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</si>
  <si>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</si>
  <si>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</si>
  <si>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</si>
  <si>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</si>
  <si>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</si>
  <si>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</si>
  <si>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</si>
  <si>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</si>
  <si>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</si>
  <si>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</si>
  <si>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</si>
  <si>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</si>
  <si>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</si>
  <si>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</si>
  <si>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</si>
  <si>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</si>
  <si>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</si>
  <si>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</si>
  <si>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</si>
  <si>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</si>
  <si>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</si>
  <si>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</si>
  <si>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</si>
  <si>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</si>
  <si>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</si>
  <si>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</si>
  <si>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</si>
  <si>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</si>
  <si>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</si>
  <si>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</si>
  <si>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</si>
  <si>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</si>
  <si>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</si>
  <si>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</si>
  <si>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</si>
  <si>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</si>
  <si>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</si>
  <si>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</si>
  <si>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</si>
  <si>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</si>
  <si>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</si>
  <si>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</si>
  <si>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</si>
  <si>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</si>
  <si>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</si>
  <si>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</si>
  <si>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</si>
  <si>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</si>
  <si>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</si>
  <si>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</si>
  <si>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</si>
  <si>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</si>
  <si>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</si>
  <si>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</si>
  <si>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</si>
  <si>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</si>
  <si>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</si>
  <si>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</si>
  <si>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</si>
  <si>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</si>
  <si>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</si>
  <si>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</si>
  <si>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</si>
  <si>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</si>
  <si>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</si>
  <si>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</si>
  <si>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</si>
  <si>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</si>
  <si>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</si>
  <si>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</si>
  <si>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</si>
  <si>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</si>
  <si>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</si>
  <si>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</si>
  <si>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</si>
  <si>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</si>
  <si>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</si>
  <si>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</si>
  <si>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</si>
  <si>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</si>
  <si>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</si>
  <si>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</si>
  <si>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</si>
  <si>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</si>
  <si>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</si>
  <si>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</si>
  <si>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</si>
  <si>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</si>
  <si>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</si>
  <si>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</si>
  <si>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</si>
  <si>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</si>
  <si>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</si>
  <si>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</si>
  <si>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</si>
  <si>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</si>
  <si>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</si>
  <si>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</si>
  <si>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</si>
  <si>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</si>
  <si>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</si>
  <si>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</si>
  <si>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</si>
  <si>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</si>
  <si>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</si>
  <si>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</si>
  <si>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</si>
  <si>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</si>
  <si>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</si>
  <si>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</si>
  <si>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</si>
  <si>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</si>
  <si>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</si>
  <si>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</si>
  <si>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</si>
  <si>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</si>
  <si>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</si>
  <si>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</si>
  <si>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</si>
  <si>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</si>
  <si>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</si>
  <si>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</si>
  <si>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</si>
  <si>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</si>
  <si>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</si>
  <si>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</si>
  <si>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</si>
  <si>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</si>
  <si>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</si>
  <si>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</si>
  <si>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</si>
  <si>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</si>
  <si>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</si>
  <si>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</si>
  <si>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</si>
  <si>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</si>
  <si>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</si>
  <si>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</si>
  <si>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</si>
  <si>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</si>
  <si>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</si>
  <si>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</si>
  <si>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</si>
  <si>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</si>
  <si>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</si>
  <si>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</si>
  <si>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</si>
  <si>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</si>
  <si>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</si>
  <si>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</si>
  <si>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</si>
  <si>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</si>
  <si>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</si>
  <si>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</si>
  <si>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</si>
  <si>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</si>
  <si>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</si>
  <si>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</si>
  <si>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</si>
  <si>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</si>
  <si>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</si>
  <si>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</si>
  <si>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</si>
  <si>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</si>
  <si>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</si>
  <si>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</si>
  <si>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</si>
  <si>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</si>
  <si>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</si>
  <si>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</si>
  <si>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</si>
  <si>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</si>
  <si>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</si>
  <si>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</si>
  <si>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</si>
  <si>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</si>
  <si>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</si>
  <si>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</si>
  <si>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</si>
  <si>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</si>
  <si>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</si>
  <si>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</si>
  <si>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</si>
  <si>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</si>
  <si>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</si>
  <si>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</si>
  <si>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</si>
  <si>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</si>
  <si>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</si>
  <si>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</si>
  <si>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</si>
  <si>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</si>
  <si>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</si>
  <si>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</si>
  <si>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</si>
  <si>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</si>
  <si>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</si>
  <si>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</si>
  <si>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</si>
  <si>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</si>
  <si>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</si>
  <si>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</si>
  <si>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</si>
  <si>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</si>
  <si>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</si>
  <si>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</si>
  <si>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</si>
  <si>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</si>
  <si>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</si>
  <si>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</si>
  <si>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</si>
  <si>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</si>
  <si>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</si>
  <si>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</si>
  <si>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</si>
  <si>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</si>
  <si>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</si>
  <si>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</si>
  <si>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</si>
  <si>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</si>
  <si>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</si>
  <si>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</si>
  <si>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</si>
  <si>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</si>
  <si>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</si>
  <si>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</si>
  <si>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</si>
  <si>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</si>
  <si>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</si>
  <si>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</si>
  <si>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</si>
  <si>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</si>
  <si>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</si>
  <si>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</si>
  <si>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</si>
  <si>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</si>
  <si>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</si>
  <si>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</si>
  <si>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</si>
  <si>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</si>
  <si>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</si>
  <si>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</si>
  <si>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</si>
  <si>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</si>
  <si>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</si>
  <si>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</si>
  <si>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</si>
  <si>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</si>
  <si>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</si>
  <si>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</si>
  <si>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</si>
  <si>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</si>
  <si>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</si>
  <si>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</si>
  <si>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</si>
  <si>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</si>
  <si>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</si>
  <si>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</si>
  <si>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</si>
  <si>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</si>
  <si>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</si>
  <si>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</si>
  <si>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</si>
  <si>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</si>
  <si>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</si>
  <si>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</si>
  <si>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</si>
  <si>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</si>
  <si>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</si>
  <si>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</si>
  <si>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</si>
  <si>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</si>
  <si>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</si>
  <si>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</si>
  <si>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</si>
  <si>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</si>
  <si>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</si>
  <si>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</si>
  <si>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</si>
  <si>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</si>
  <si>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</si>
  <si>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</si>
  <si>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</si>
  <si>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</si>
  <si>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</si>
  <si>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</si>
  <si>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</si>
  <si>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</si>
  <si>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</si>
  <si>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</si>
  <si>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</si>
  <si>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</si>
  <si>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</si>
  <si>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</si>
  <si>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</si>
  <si>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</si>
  <si>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</si>
  <si>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</si>
  <si>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</si>
  <si>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</si>
  <si>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</si>
  <si>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</si>
  <si>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</si>
  <si>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</si>
  <si>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</si>
  <si>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</si>
  <si>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</si>
  <si>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</si>
  <si>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</si>
  <si>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</si>
  <si>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</si>
  <si>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</si>
  <si>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</si>
  <si>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</si>
  <si>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</si>
  <si>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</si>
  <si>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</si>
  <si>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</si>
  <si>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</si>
  <si>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</si>
  <si>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</si>
  <si>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</si>
  <si>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</si>
  <si>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</si>
  <si>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</si>
  <si>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</si>
  <si>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</si>
  <si>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</si>
  <si>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</si>
  <si>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</si>
  <si>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</si>
  <si>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</si>
  <si>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</si>
  <si>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</si>
  <si>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</si>
  <si>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</si>
  <si>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</si>
  <si>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</si>
  <si>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</si>
  <si>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</si>
  <si>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</si>
  <si>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</si>
  <si>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</si>
  <si>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</si>
  <si>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</si>
  <si>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</si>
  <si>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</si>
  <si>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</si>
  <si>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</si>
  <si>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</si>
  <si>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</si>
  <si>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</si>
  <si>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</si>
  <si>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</si>
  <si>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</si>
  <si>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</si>
  <si>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</si>
  <si>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</si>
  <si>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</si>
  <si>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</si>
  <si>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</si>
  <si>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</si>
  <si>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</si>
  <si>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</si>
  <si>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</si>
  <si>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</si>
  <si>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</si>
  <si>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</si>
  <si>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</si>
  <si>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</si>
  <si>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</si>
  <si>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</si>
  <si>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</si>
  <si>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</si>
  <si>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</si>
  <si>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</si>
  <si>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</si>
  <si>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</si>
  <si>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</si>
  <si>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</si>
  <si>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</si>
  <si>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</si>
  <si>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AU NIVEAU DE LE VERDIER</t>
  </si>
  <si>
    <t>LA VERE</t>
  </si>
  <si>
    <t>05120092</t>
  </si>
  <si>
    <t>18310006400033</t>
  </si>
  <si>
    <t>Agence de l'Eau Adour-Garonne</t>
  </si>
  <si>
    <t>34255833500077</t>
  </si>
  <si>
    <t>AQUASCOP BIOLOGIE site de Monptellier</t>
  </si>
  <si>
    <t>IBMR-21-M103</t>
  </si>
  <si>
    <t>ANTOINE ROBE, PAULINE FAIT</t>
  </si>
  <si>
    <t>IBMR standard</t>
  </si>
  <si>
    <t>DROITE</t>
  </si>
  <si>
    <t>ETIAGE NORMAL</t>
  </si>
  <si>
    <t>FAIBLEMENT NUAGEUX</t>
  </si>
  <si>
    <t>FAIBLE</t>
  </si>
  <si>
    <t>OUI</t>
  </si>
  <si>
    <t>peu abondant</t>
  </si>
  <si>
    <t>Cf.</t>
  </si>
  <si>
    <t>Hauteur d'eau plus importante qu'en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</si>
</sst>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0">
      <selection activeCell="B100" sqref="B10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606946</v>
      </c>
      <c r="G10" s="114"/>
      <c r="H10" s="115"/>
    </row>
    <row r="11" spans="1:8" ht="15">
      <c r="A11" s="10" t="s">
        <v>2277</v>
      </c>
      <c r="B11" s="47">
        <v>44424</v>
      </c>
      <c r="D11" s="10" t="s">
        <v>2280</v>
      </c>
      <c r="E11" s="52">
        <v>6321151</v>
      </c>
      <c r="G11" s="114"/>
      <c r="H11" s="115"/>
    </row>
    <row r="12" spans="1:8" ht="15">
      <c r="A12" s="10" t="s">
        <v>2283</v>
      </c>
      <c r="B12" s="52" t="s">
        <v>5294</v>
      </c>
      <c r="D12" s="10" t="s">
        <v>2281</v>
      </c>
      <c r="E12" s="52">
        <v>606847</v>
      </c>
      <c r="G12" s="116"/>
      <c r="H12" s="117"/>
    </row>
    <row r="13" spans="1:5" ht="17.25" customHeight="1" thickBot="1">
      <c r="A13" s="2"/>
      <c r="B13" s="55"/>
      <c r="D13" s="10" t="s">
        <v>2282</v>
      </c>
      <c r="E13" s="52">
        <v>6321138</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606946</v>
      </c>
    </row>
    <row r="18" spans="1:3" ht="15">
      <c r="A18" s="124"/>
      <c r="B18" s="49" t="s">
        <v>2267</v>
      </c>
      <c r="C18" s="61">
        <f>E11</f>
        <v>6321151</v>
      </c>
    </row>
    <row r="19" spans="1:2" ht="15">
      <c r="A19" s="3" t="s">
        <v>2063</v>
      </c>
      <c r="B19" s="29">
        <v>178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4.4</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50</v>
      </c>
      <c r="D35" s="28" t="s">
        <v>2284</v>
      </c>
      <c r="E35" s="32">
        <v>50</v>
      </c>
    </row>
    <row r="36" spans="1:5" s="7" customFormat="1" ht="15" customHeight="1">
      <c r="A36" s="5" t="s">
        <v>2113</v>
      </c>
      <c r="B36" s="30">
        <v>54</v>
      </c>
      <c r="C36" s="6"/>
      <c r="D36" s="8" t="s">
        <v>2112</v>
      </c>
      <c r="E36" s="30">
        <v>46</v>
      </c>
    </row>
    <row r="37" spans="1:5" s="7" customFormat="1" ht="15" customHeight="1">
      <c r="A37" s="5" t="s">
        <v>2111</v>
      </c>
      <c r="B37" s="30">
        <v>4</v>
      </c>
      <c r="C37" s="6"/>
      <c r="D37" s="8" t="s">
        <v>2110</v>
      </c>
      <c r="E37" s="30">
        <v>4.6</v>
      </c>
    </row>
    <row r="38" spans="1:5" s="7" customFormat="1" ht="15" customHeight="1">
      <c r="A38" s="5" t="s">
        <v>2115</v>
      </c>
      <c r="B38" s="30">
        <v>0.58</v>
      </c>
      <c r="C38" s="6"/>
      <c r="D38" s="8" t="s">
        <v>2115</v>
      </c>
      <c r="E38" s="30">
        <v>0.17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4</v>
      </c>
      <c r="C57" s="6"/>
      <c r="D57" s="14" t="s">
        <v>2095</v>
      </c>
      <c r="E57" s="19">
        <v>3</v>
      </c>
    </row>
    <row r="58" spans="1:5" s="15" customFormat="1" ht="15">
      <c r="A58" s="3" t="s">
        <v>2094</v>
      </c>
      <c r="B58" s="9">
        <v>4</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3</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5304</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2418</v>
      </c>
      <c r="B97" s="20" t="str">
        <f>IF(A97="NEWCOD",IF(ISBLANK(G97),"renseigner le champ 'Nouveau taxon'",G97),VLOOKUP(A97,'Ref Taxo'!A:B,2,FALSE))</f>
        <v>Anomodon viticulosus</v>
      </c>
      <c r="C97" s="21">
        <f>IF(A97="NEWCOD",IF(ISBLANK(H97),"NoCod",H97),VLOOKUP(A97,'Ref Taxo'!A:D,4,FALSE))</f>
        <v>38965</v>
      </c>
      <c r="D97" s="34"/>
      <c r="E97" s="89">
        <v>0.01</v>
      </c>
      <c r="F97" s="35" t="s">
        <v>5303</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0.04</v>
      </c>
      <c r="E98" s="89">
        <v>0.02</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89">
        <v>0.01</v>
      </c>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0.01</v>
      </c>
      <c r="E100" s="89">
        <v>0.01</v>
      </c>
      <c r="F100" s="35" t="s">
        <v>2290</v>
      </c>
      <c r="G100" s="79"/>
      <c r="H100" s="80"/>
    </row>
    <row r="101" spans="1:8" ht="15">
      <c r="A101" s="33" t="s">
        <v>1336</v>
      </c>
      <c r="B101" s="20" t="str">
        <f>IF(A101="NEWCOD",IF(ISBLANK(G101),"renseigner le champ 'Nouveau taxon'",G101),VLOOKUP(A101,'Ref Taxo'!A:B,2,FALSE))</f>
        <v>Pellia endiviifolia</v>
      </c>
      <c r="C101" s="21">
        <f>IF(A101="NEWCOD",IF(ISBLANK(H101),"NoCod",H101),VLOOKUP(A101,'Ref Taxo'!A:D,4,FALSE))</f>
        <v>1197</v>
      </c>
      <c r="D101" s="34">
        <v>0.03</v>
      </c>
      <c r="E101" s="89">
        <v>0.01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0.01</v>
      </c>
      <c r="E102" s="89">
        <v>0.01</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0.01</v>
      </c>
      <c r="E103" s="89">
        <v>0.01</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0.01</v>
      </c>
      <c r="E104" s="89">
        <v>0.01</v>
      </c>
      <c r="F104" s="35" t="s">
        <v>2290</v>
      </c>
      <c r="G104" s="79"/>
      <c r="H104" s="80"/>
    </row>
    <row r="105" spans="1:8" ht="15">
      <c r="A105" s="33" t="s">
        <v>703</v>
      </c>
      <c r="B105" s="20" t="str">
        <f>IF(A105="NEWCOD",IF(ISBLANK(G105),"renseigner le champ 'Nouveau taxon'",G105),VLOOKUP(A105,'Ref Taxo'!A:B,2,FALSE))</f>
        <v>Oxyrrhynchium speciosum</v>
      </c>
      <c r="C105" s="21">
        <f>IF(A105="NEWCOD",IF(ISBLANK(H105),"NoCod",H105),VLOOKUP(A105,'Ref Taxo'!A:D,4,FALSE))</f>
        <v>30099</v>
      </c>
      <c r="D105" s="34">
        <v>0.02</v>
      </c>
      <c r="E105" s="89">
        <v>0.01</v>
      </c>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0.01</v>
      </c>
      <c r="E106" s="89">
        <v>0.01</v>
      </c>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0.03</v>
      </c>
      <c r="E107" s="89">
        <v>0.02</v>
      </c>
      <c r="F107" s="35" t="s">
        <v>5303</v>
      </c>
      <c r="G107" s="79"/>
      <c r="H107" s="80"/>
    </row>
    <row r="108" spans="1:8" ht="15">
      <c r="A108" s="33" t="s">
        <v>1366</v>
      </c>
      <c r="B108" s="20" t="str">
        <f>IF(A108="NEWCOD",IF(ISBLANK(G108),"renseigner le champ 'Nouveau taxon'",G108),VLOOKUP(A108,'Ref Taxo'!A:B,2,FALSE))</f>
        <v>Phalaris arundinacea</v>
      </c>
      <c r="C108" s="21">
        <f>IF(A108="NEWCOD",IF(ISBLANK(H108),"NoCod",H108),VLOOKUP(A108,'Ref Taxo'!A:D,4,FALSE))</f>
        <v>1577</v>
      </c>
      <c r="D108" s="34">
        <v>0.3</v>
      </c>
      <c r="E108" s="89"/>
      <c r="F108" s="35" t="s">
        <v>2290</v>
      </c>
      <c r="G108" s="79"/>
      <c r="H108" s="80"/>
    </row>
    <row r="109" spans="1:8" ht="15">
      <c r="A109" s="33" t="s">
        <v>1104</v>
      </c>
      <c r="B109" s="20" t="str">
        <f>IF(A109="NEWCOD",IF(ISBLANK(G109),"renseigner le champ 'Nouveau taxon'",G109),VLOOKUP(A109,'Ref Taxo'!A:B,2,FALSE))</f>
        <v>Lythrum salicaria</v>
      </c>
      <c r="C109" s="21">
        <f>IF(A109="NEWCOD",IF(ISBLANK(H109),"NoCod",H109),VLOOKUP(A109,'Ref Taxo'!A:D,4,FALSE))</f>
        <v>1823</v>
      </c>
      <c r="D109" s="34"/>
      <c r="E109" s="89">
        <v>0.01</v>
      </c>
      <c r="F109" s="35" t="s">
        <v>2290</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c r="E110" s="89">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2022-04-11T14:18:53Z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