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2000" sheetId="2" r:id="rId2"/>
    <sheet name="Mises à jour" sheetId="3" r:id="rId3"/>
  </sheets>
  <definedNames/>
  <calcPr calcId="145621"/>
</workbook>
</file>

<file path=xl/sharedStrings.xml><?xml version="1.0" encoding="utf-8"?>
<sst xmlns="http://schemas.openxmlformats.org/spreadsheetml/2006/main" count="6481" uniqueCount="5303">
  <si>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</si>
  <si>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</si>
  <si>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</si>
  <si>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</si>
  <si>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</si>
  <si>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</si>
  <si>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</si>
  <si>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</si>
  <si>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</si>
  <si>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</si>
  <si>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</si>
  <si>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</si>
  <si>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</si>
  <si>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</si>
  <si>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</si>
  <si>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</si>
  <si>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</si>
  <si>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</si>
  <si>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</si>
  <si>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</si>
  <si>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</si>
  <si>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</si>
  <si>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</si>
  <si>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</si>
  <si>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</si>
  <si>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</si>
  <si>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</si>
  <si>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</si>
  <si>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</si>
  <si>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</si>
  <si>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</si>
  <si>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</si>
  <si>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</si>
  <si>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</si>
  <si>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</si>
  <si>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</si>
  <si>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</si>
  <si>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</si>
  <si>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</si>
  <si>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</si>
  <si>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</si>
  <si>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</si>
  <si>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</si>
  <si>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</si>
  <si>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</si>
  <si>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</si>
  <si>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</si>
  <si>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</si>
  <si>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</si>
  <si>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</si>
  <si>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</si>
  <si>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</si>
  <si>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</si>
  <si>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</si>
  <si>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</si>
  <si>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</si>
  <si>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</si>
  <si>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</si>
  <si>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</si>
  <si>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</si>
  <si>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</si>
  <si>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</si>
  <si>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</si>
  <si>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</si>
  <si>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</si>
  <si>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</si>
  <si>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</si>
  <si>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</si>
  <si>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</si>
  <si>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</si>
  <si>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</si>
  <si>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</si>
  <si>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</si>
  <si>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</si>
  <si>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</si>
  <si>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</si>
  <si>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</si>
  <si>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</si>
  <si>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</si>
  <si>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</si>
  <si>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</si>
  <si>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</si>
  <si>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</si>
  <si>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</si>
  <si>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</si>
  <si>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</si>
  <si>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</si>
  <si>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</si>
  <si>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</si>
  <si>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</si>
  <si>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</si>
  <si>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</si>
  <si>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</si>
  <si>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</si>
  <si>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</si>
  <si>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</si>
  <si>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</si>
  <si>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</si>
  <si>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</si>
  <si>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</si>
  <si>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</si>
  <si>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</si>
  <si>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</si>
  <si>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</si>
  <si>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</si>
  <si>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</si>
  <si>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</si>
  <si>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</si>
  <si>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</si>
  <si>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</si>
  <si>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</si>
  <si>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</si>
  <si>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</si>
  <si>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</si>
  <si>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</si>
  <si>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</si>
  <si>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</si>
  <si>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</si>
  <si>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</si>
  <si>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</si>
  <si>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</si>
  <si>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</si>
  <si>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</si>
  <si>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</si>
  <si>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</si>
  <si>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</si>
  <si>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</si>
  <si>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</si>
  <si>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</si>
  <si>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</si>
  <si>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</si>
  <si>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</si>
  <si>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</si>
  <si>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</si>
  <si>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</si>
  <si>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</si>
  <si>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</si>
  <si>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</si>
  <si>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</si>
  <si>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</si>
  <si>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</si>
  <si>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</si>
  <si>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</si>
  <si>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</si>
  <si>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</si>
  <si>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</si>
  <si>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</si>
  <si>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</si>
  <si>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</si>
  <si>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</si>
  <si>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</si>
  <si>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</si>
  <si>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</si>
  <si>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</si>
  <si>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</si>
  <si>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</si>
  <si>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</si>
  <si>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</si>
  <si>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</si>
  <si>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</si>
  <si>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</si>
  <si>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</si>
  <si>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</si>
  <si>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</si>
  <si>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</si>
  <si>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</si>
  <si>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</si>
  <si>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</si>
  <si>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</si>
  <si>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</si>
  <si>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</si>
  <si>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</si>
  <si>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</si>
  <si>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</si>
  <si>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</si>
  <si>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</si>
  <si>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</si>
  <si>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</si>
  <si>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</si>
  <si>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</si>
  <si>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</si>
  <si>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</si>
  <si>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</si>
  <si>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</si>
  <si>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</si>
  <si>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</si>
  <si>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</si>
  <si>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</si>
  <si>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</si>
  <si>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</si>
  <si>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</si>
  <si>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</si>
  <si>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</si>
  <si>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</si>
  <si>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</si>
  <si>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</si>
  <si>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</si>
  <si>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</si>
  <si>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</si>
  <si>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</si>
  <si>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</si>
  <si>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</si>
  <si>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</si>
  <si>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</si>
  <si>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</si>
  <si>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</si>
  <si>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</si>
  <si>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</si>
  <si>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</si>
  <si>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</si>
  <si>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</si>
  <si>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</si>
  <si>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</si>
  <si>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</si>
  <si>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</si>
  <si>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</si>
  <si>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</si>
  <si>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</si>
  <si>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</si>
  <si>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</si>
  <si>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</si>
  <si>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</si>
  <si>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</si>
  <si>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</si>
  <si>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</si>
  <si>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</si>
  <si>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</si>
  <si>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</si>
  <si>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</si>
  <si>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</si>
  <si>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</si>
  <si>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</si>
  <si>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</si>
  <si>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</si>
  <si>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</si>
  <si>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</si>
  <si>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</si>
  <si>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</si>
  <si>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</si>
  <si>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</si>
  <si>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</si>
  <si>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</si>
  <si>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</si>
  <si>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</si>
  <si>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</si>
  <si>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</si>
  <si>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</si>
  <si>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</si>
  <si>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</si>
  <si>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</si>
  <si>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</si>
  <si>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</si>
  <si>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</si>
  <si>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</si>
  <si>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</si>
  <si>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</si>
  <si>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</si>
  <si>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</si>
  <si>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</si>
  <si>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</si>
  <si>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</si>
  <si>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</si>
  <si>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</si>
  <si>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</si>
  <si>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</si>
  <si>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</si>
  <si>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</si>
  <si>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</si>
  <si>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</si>
  <si>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</si>
  <si>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</si>
  <si>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</si>
  <si>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</si>
  <si>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</si>
  <si>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</si>
  <si>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</si>
  <si>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</si>
  <si>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</si>
  <si>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</si>
  <si>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</si>
  <si>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</si>
  <si>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</si>
  <si>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</si>
  <si>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</si>
  <si>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</si>
  <si>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</si>
  <si>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</si>
  <si>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</si>
  <si>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</si>
  <si>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</si>
  <si>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</si>
  <si>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</si>
  <si>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</si>
  <si>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</si>
  <si>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</si>
  <si>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</si>
  <si>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</si>
  <si>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</si>
  <si>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</si>
  <si>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</si>
  <si>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</si>
  <si>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</si>
  <si>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</si>
  <si>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</si>
  <si>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</si>
  <si>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</si>
  <si>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</si>
  <si>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</si>
  <si>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</si>
  <si>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</si>
  <si>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</si>
  <si>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</si>
  <si>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</si>
  <si>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</si>
  <si>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</si>
  <si>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</si>
  <si>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</si>
  <si>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</si>
  <si>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</si>
  <si>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</si>
  <si>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</si>
  <si>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</si>
  <si>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</si>
  <si>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</si>
  <si>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</si>
  <si>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</si>
  <si>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</si>
  <si>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</si>
  <si>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</si>
  <si>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</si>
  <si>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</si>
  <si>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</si>
  <si>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</si>
  <si>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</si>
  <si>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</si>
  <si>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</si>
  <si>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</si>
  <si>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</si>
  <si>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</si>
  <si>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</si>
  <si>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</si>
  <si>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</si>
  <si>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</si>
  <si>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</si>
  <si>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</si>
  <si>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</si>
  <si>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</si>
  <si>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</si>
  <si>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</si>
  <si>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</si>
  <si>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</si>
  <si>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</si>
  <si>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</si>
  <si>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</si>
  <si>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</si>
  <si>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</si>
  <si>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</si>
  <si>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</si>
  <si>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</si>
  <si>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</si>
  <si>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</si>
  <si>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</si>
  <si>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</si>
  <si>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</si>
  <si>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</si>
  <si>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</si>
  <si>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</si>
  <si>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</si>
  <si>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</si>
  <si>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</si>
  <si>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</si>
  <si>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</si>
  <si>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</si>
  <si>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</si>
  <si>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</si>
  <si>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</si>
  <si>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</si>
  <si>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</si>
  <si>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</si>
  <si>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</si>
  <si>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</si>
  <si>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</si>
  <si>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</si>
  <si>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</si>
  <si>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</si>
  <si>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</si>
  <si>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</si>
  <si>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</si>
  <si>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</si>
  <si>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</si>
  <si>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</si>
  <si>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</si>
  <si>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</si>
  <si>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</si>
  <si>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</si>
  <si>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</si>
  <si>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</si>
  <si>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</si>
  <si>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</si>
  <si>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</si>
  <si>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</si>
  <si>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</si>
  <si>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</si>
  <si>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</si>
  <si>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</si>
  <si>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</si>
  <si>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</si>
  <si>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</si>
  <si>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</si>
  <si>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</si>
  <si>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</si>
  <si>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</si>
  <si>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</si>
  <si>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</si>
  <si>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</si>
  <si>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</si>
  <si>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</si>
  <si>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</si>
  <si>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</si>
  <si>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</si>
  <si>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</si>
  <si>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</si>
  <si>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</si>
  <si>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</si>
  <si>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</si>
  <si>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</si>
  <si>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</si>
  <si>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</si>
  <si>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</si>
  <si>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</si>
  <si>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</si>
  <si>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</si>
  <si>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</si>
  <si>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</si>
  <si>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</si>
  <si>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</si>
  <si>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</si>
  <si>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</si>
  <si>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</si>
  <si>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</si>
  <si>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</si>
  <si>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</si>
  <si>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</si>
  <si>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</si>
  <si>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</si>
  <si>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</si>
  <si>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</si>
  <si>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</si>
  <si>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</si>
  <si>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</si>
  <si>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</si>
  <si>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</si>
  <si>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</si>
  <si>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</si>
  <si>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</si>
  <si>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</si>
  <si>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</si>
  <si>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</si>
  <si>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</si>
  <si>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</si>
  <si>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</si>
  <si>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</si>
  <si>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</si>
  <si>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</si>
  <si>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</si>
  <si>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</si>
  <si>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</si>
  <si>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</si>
  <si>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</si>
  <si>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</si>
  <si>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</si>
  <si>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</si>
  <si>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</si>
  <si>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</si>
  <si>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</si>
  <si>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</si>
  <si>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</si>
  <si>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</si>
  <si>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</si>
  <si>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</si>
  <si>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</si>
  <si>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</si>
  <si>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</si>
  <si>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</si>
  <si>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</si>
  <si>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</si>
  <si>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</si>
  <si>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</si>
  <si>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</si>
  <si>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</si>
  <si>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</si>
  <si>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</si>
  <si>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</si>
  <si>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</si>
  <si>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</si>
  <si>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</si>
  <si>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</si>
  <si>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</si>
  <si>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</si>
  <si>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</si>
  <si>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</si>
  <si>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</si>
  <si>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</si>
  <si>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</si>
  <si>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</si>
  <si>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</si>
  <si>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</si>
  <si>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</si>
  <si>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</si>
  <si>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</si>
  <si>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</si>
  <si>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</si>
  <si>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</si>
  <si>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</si>
  <si>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</si>
  <si>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</si>
  <si>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</si>
  <si>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</si>
  <si>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</si>
  <si>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</si>
  <si>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</si>
  <si>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</si>
  <si>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</si>
  <si>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</si>
  <si>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</si>
  <si>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</si>
  <si>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</si>
  <si>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</si>
  <si>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</si>
  <si>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</si>
  <si>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</si>
  <si>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</si>
  <si>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</si>
  <si>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</si>
  <si>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</si>
  <si>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</si>
  <si>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</si>
  <si>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</si>
  <si>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</si>
  <si>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</si>
  <si>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</si>
  <si>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</si>
  <si>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</si>
  <si>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</si>
  <si>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</si>
  <si>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</si>
  <si>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</si>
  <si>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</si>
  <si>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</si>
  <si>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</si>
  <si>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</si>
  <si>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</si>
  <si>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</si>
  <si>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</si>
  <si>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</si>
  <si>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</si>
  <si>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</si>
  <si>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</si>
  <si>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</si>
  <si>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</si>
  <si>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</si>
  <si>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</si>
  <si>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</si>
  <si>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</si>
  <si>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</si>
  <si>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</si>
  <si>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</si>
  <si>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</si>
  <si>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</si>
  <si>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</si>
  <si>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</si>
  <si>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</si>
  <si>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</si>
  <si>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</si>
  <si>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</si>
  <si>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</si>
  <si>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</si>
  <si>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</si>
  <si>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</si>
  <si>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</si>
  <si>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</si>
  <si>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</si>
  <si>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</si>
  <si>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</si>
  <si>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</si>
  <si>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</si>
  <si>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</si>
  <si>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</si>
  <si>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</si>
  <si>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</si>
  <si>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</si>
  <si>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</si>
  <si>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</si>
  <si>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</si>
  <si>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</si>
  <si>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</si>
  <si>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</si>
  <si>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</si>
  <si>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</si>
  <si>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</si>
  <si>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</si>
  <si>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</si>
  <si>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</si>
  <si>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</si>
  <si>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</si>
  <si>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</si>
  <si>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</si>
  <si>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</si>
  <si>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</si>
  <si>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</si>
  <si>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</si>
  <si>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</si>
  <si>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</si>
  <si>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</si>
  <si>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</si>
  <si>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</si>
  <si>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</si>
  <si>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</si>
  <si>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</si>
  <si>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</si>
  <si>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</si>
  <si>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</si>
  <si>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</si>
  <si>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</si>
  <si>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</si>
  <si>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</si>
  <si>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</si>
  <si>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</si>
  <si>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</si>
  <si>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</si>
  <si>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</si>
  <si>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</si>
  <si>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</si>
  <si>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</si>
  <si>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</si>
  <si>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</si>
  <si>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</si>
  <si>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</si>
  <si>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</si>
  <si>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</si>
  <si>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</si>
  <si>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</si>
  <si>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</si>
  <si>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</si>
  <si>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</si>
  <si>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</si>
  <si>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</si>
  <si>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</si>
  <si>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</si>
  <si>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</si>
  <si>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</si>
  <si>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</si>
  <si>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</si>
  <si>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</si>
  <si>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</si>
  <si>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</si>
  <si>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</si>
  <si>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</si>
  <si>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</si>
  <si>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</si>
  <si>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</si>
  <si>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</si>
  <si>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</si>
  <si>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</si>
  <si>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</si>
  <si>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</si>
  <si>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</si>
  <si>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</si>
  <si>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</si>
  <si>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</si>
  <si>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</si>
  <si>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</si>
  <si>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</si>
  <si>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</si>
  <si>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</si>
  <si>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</si>
  <si>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</si>
  <si>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</si>
  <si>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</si>
  <si>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</si>
  <si>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</si>
  <si>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</si>
  <si>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</si>
  <si>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</si>
  <si>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</si>
  <si>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</si>
  <si>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</si>
  <si>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</si>
  <si>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</si>
  <si>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</si>
  <si>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</si>
  <si>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</si>
  <si>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</si>
  <si>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</si>
  <si>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</si>
  <si>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</si>
  <si>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</si>
  <si>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</si>
  <si>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</si>
  <si>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</si>
  <si>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</si>
  <si>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</si>
  <si>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</si>
  <si>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</si>
  <si>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</si>
  <si>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</si>
  <si>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</si>
  <si>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</si>
  <si>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</si>
  <si>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</si>
  <si>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</si>
  <si>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</si>
  <si>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</si>
  <si>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</si>
  <si>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</si>
  <si>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</si>
  <si>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</si>
  <si>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</si>
  <si>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</si>
  <si>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</si>
  <si>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</si>
  <si>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</si>
  <si>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</si>
  <si>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</si>
  <si>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</si>
  <si>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</si>
  <si>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</si>
  <si>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</si>
  <si>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</si>
  <si>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</si>
  <si>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</si>
  <si>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</si>
  <si>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</si>
  <si>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</si>
  <si>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</si>
  <si>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</si>
  <si>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</si>
  <si>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</si>
  <si>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</si>
  <si>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</si>
  <si>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</si>
  <si>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</si>
  <si>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</si>
  <si>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</si>
  <si>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</si>
  <si>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</si>
  <si>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</si>
  <si>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</si>
  <si>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</si>
  <si>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</si>
  <si>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</si>
  <si>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</si>
  <si>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</si>
  <si>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</si>
  <si>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</si>
  <si>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</si>
  <si>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</si>
  <si>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</si>
  <si>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</si>
  <si>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</si>
  <si>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</si>
  <si>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</si>
  <si>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</si>
  <si>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</si>
  <si>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</si>
  <si>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</si>
  <si>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</si>
  <si>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</si>
  <si>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</si>
  <si>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</si>
  <si>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</si>
  <si>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</si>
  <si>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</si>
  <si>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</si>
  <si>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</si>
  <si>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</si>
  <si>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</si>
  <si>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</si>
  <si>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</si>
  <si>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</si>
  <si>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</si>
  <si>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</si>
  <si>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</si>
  <si>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</si>
  <si>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</si>
  <si>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</si>
  <si>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</si>
  <si>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</si>
  <si>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</si>
  <si>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</si>
  <si>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</si>
  <si>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</si>
  <si>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</si>
  <si>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</si>
  <si>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</si>
  <si>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</si>
  <si>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</si>
  <si>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</si>
  <si>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</si>
  <si>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</si>
  <si>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</si>
  <si>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</si>
  <si>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</si>
  <si>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</si>
  <si>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</si>
  <si>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</si>
  <si>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</si>
  <si>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</si>
  <si>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</si>
  <si>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</si>
  <si>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</si>
  <si>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</si>
  <si>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</si>
  <si>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</si>
  <si>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</si>
  <si>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</si>
  <si>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</si>
  <si>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</si>
  <si>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</si>
  <si>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</si>
  <si>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</si>
  <si>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</si>
  <si>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</si>
  <si>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</si>
  <si>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</si>
  <si>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</si>
  <si>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</si>
  <si>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</si>
  <si>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</si>
  <si>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</si>
  <si>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</si>
  <si>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</si>
  <si>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</si>
  <si>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</si>
  <si>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</si>
  <si>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</si>
  <si>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</si>
  <si>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</si>
  <si>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</si>
  <si>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</si>
  <si>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</si>
  <si>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</si>
  <si>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</si>
  <si>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</si>
  <si>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</si>
  <si>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</si>
  <si>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</si>
  <si>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</si>
  <si>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</si>
  <si>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</si>
  <si>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</si>
  <si>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</si>
  <si>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</si>
  <si>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</si>
  <si>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</si>
  <si>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</si>
  <si>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</si>
  <si>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</si>
  <si>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</si>
  <si>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</si>
  <si>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</si>
  <si>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</si>
  <si>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</si>
  <si>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</si>
  <si>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</si>
  <si>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</si>
  <si>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</si>
  <si>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</si>
  <si>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</si>
  <si>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</si>
  <si>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</si>
  <si>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</si>
  <si>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</si>
  <si>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</si>
  <si>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</si>
  <si>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</si>
  <si>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</si>
  <si>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</si>
  <si>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</si>
  <si>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</si>
  <si>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</si>
  <si>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</si>
  <si>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</si>
  <si>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</si>
  <si>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</si>
  <si>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</si>
  <si>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</si>
  <si>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</si>
  <si>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</si>
  <si>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</si>
  <si>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</si>
  <si>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</si>
  <si>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</si>
  <si>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</si>
  <si>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</si>
  <si>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</si>
  <si>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</si>
  <si>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</si>
  <si>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</si>
  <si>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</si>
  <si>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</si>
  <si>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</si>
  <si>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</si>
  <si>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</si>
  <si>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</si>
  <si>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</si>
  <si>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</si>
  <si>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</si>
  <si>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</si>
  <si>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</si>
  <si>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</si>
  <si>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</si>
  <si>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</si>
  <si>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</si>
  <si>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</si>
  <si>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</si>
  <si>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</si>
  <si>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</si>
  <si>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</si>
  <si>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</si>
  <si>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</si>
  <si>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</si>
  <si>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</si>
  <si>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</si>
  <si>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</si>
  <si>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</si>
  <si>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</si>
  <si>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</si>
  <si>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</si>
  <si>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</si>
  <si>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</si>
  <si>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</si>
  <si>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</si>
  <si>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</si>
  <si>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</si>
  <si>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</si>
  <si>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</si>
  <si>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</si>
  <si>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</si>
  <si>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</si>
  <si>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</si>
  <si>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</si>
  <si>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</si>
  <si>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</si>
  <si>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</si>
  <si>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</si>
  <si>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</si>
  <si>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</si>
  <si>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</si>
  <si>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</si>
  <si>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</si>
  <si>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</si>
  <si>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</si>
  <si>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</si>
  <si>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</si>
  <si>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</si>
  <si>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</si>
  <si>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</si>
  <si>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</si>
  <si>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</si>
  <si>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</si>
  <si>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</si>
  <si>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</si>
  <si>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</si>
  <si>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</si>
  <si>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</si>
  <si>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</si>
  <si>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</si>
  <si>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</si>
  <si>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</si>
  <si>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</si>
  <si>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</si>
  <si>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</si>
  <si>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</si>
  <si>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</si>
  <si>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</si>
  <si>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</si>
  <si>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</si>
  <si>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</si>
  <si>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</si>
  <si>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</si>
  <si>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</si>
  <si>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</si>
  <si>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</si>
  <si>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</si>
  <si>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</si>
  <si>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</si>
  <si>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</si>
  <si>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</si>
  <si>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</si>
  <si>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</si>
  <si>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</si>
  <si>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</si>
  <si>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</si>
  <si>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</si>
  <si>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</si>
  <si>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</si>
  <si>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</si>
  <si>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</si>
  <si>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</si>
  <si>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</si>
  <si>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</si>
  <si>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</si>
  <si>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</si>
  <si>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</si>
  <si>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</si>
  <si>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</si>
  <si>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</si>
  <si>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</si>
  <si>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</si>
  <si>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</si>
  <si>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</si>
  <si>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</si>
  <si>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</si>
  <si>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</si>
  <si>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</si>
  <si>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</si>
  <si>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</si>
  <si>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</si>
  <si>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</si>
  <si>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</si>
  <si>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</si>
  <si>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</si>
  <si>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</si>
  <si>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</si>
  <si>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</si>
  <si>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</si>
  <si>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</si>
  <si>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</si>
  <si>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</si>
  <si>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</si>
  <si>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</si>
  <si>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</si>
  <si>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</si>
  <si>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</si>
  <si>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</si>
  <si>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</si>
  <si>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</si>
  <si>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</si>
  <si>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</si>
  <si>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</si>
  <si>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</si>
  <si>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</si>
  <si>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</si>
  <si>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</si>
  <si>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</si>
  <si>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</si>
  <si>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</si>
  <si>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</si>
  <si>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</si>
  <si>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</si>
  <si>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</si>
  <si>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</si>
  <si>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</si>
  <si>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</si>
  <si>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</si>
  <si>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</si>
  <si>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</si>
  <si>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</si>
  <si>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</si>
  <si>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</si>
  <si>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</si>
  <si>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</si>
  <si>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</si>
  <si>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</si>
  <si>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</si>
  <si>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</si>
  <si>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</si>
  <si>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</si>
  <si>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</si>
  <si>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</si>
  <si>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</si>
  <si>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</si>
  <si>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</si>
  <si>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</si>
  <si>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</si>
  <si>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</si>
  <si>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</si>
  <si>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</si>
  <si>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</si>
  <si>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</si>
  <si>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</si>
  <si>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</si>
  <si>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</si>
  <si>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</si>
  <si>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</si>
  <si>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</si>
  <si>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</si>
  <si>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</si>
  <si>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</si>
  <si>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</si>
  <si>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</si>
  <si>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</si>
  <si>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</si>
  <si>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</si>
  <si>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</si>
  <si>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</si>
  <si>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</si>
  <si>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</si>
  <si>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</si>
  <si>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</si>
  <si>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</si>
  <si>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</si>
  <si>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</si>
  <si>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</si>
  <si>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</si>
  <si>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</si>
  <si>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</si>
  <si>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</si>
  <si>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</si>
  <si>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</si>
  <si>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</si>
  <si>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</si>
  <si>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</si>
  <si>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</si>
  <si>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</si>
  <si>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</si>
  <si>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</si>
  <si>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</si>
  <si>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</si>
  <si>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</si>
  <si>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</si>
  <si>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</si>
  <si>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</si>
  <si>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</si>
  <si>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</si>
  <si>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</si>
  <si>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</si>
  <si>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</si>
  <si>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</si>
  <si>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</si>
  <si>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</si>
  <si>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</si>
  <si>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</si>
  <si>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</si>
  <si>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</si>
  <si>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</si>
  <si>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</si>
  <si>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</si>
  <si>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</si>
  <si>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</si>
  <si>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</si>
  <si>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</si>
  <si>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</si>
  <si>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</si>
  <si>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</si>
  <si>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</si>
  <si>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</si>
  <si>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</si>
  <si>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</si>
  <si>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</si>
  <si>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</si>
  <si>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</si>
  <si>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</si>
  <si>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</si>
  <si>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</si>
  <si>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</si>
  <si>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</si>
  <si>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</si>
  <si>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</si>
  <si>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</si>
  <si>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</si>
  <si>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</si>
  <si>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</si>
  <si>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</si>
  <si>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</si>
  <si>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</si>
  <si>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</si>
  <si>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</si>
  <si>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</si>
  <si>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</si>
  <si>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</si>
  <si>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</si>
  <si>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</si>
  <si>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</si>
  <si>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</si>
  <si>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</si>
  <si>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</si>
  <si>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</si>
  <si>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</si>
  <si>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</si>
  <si>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</si>
  <si>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</si>
  <si>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</si>
  <si>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</si>
  <si>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</si>
  <si>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</si>
  <si>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</si>
  <si>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</si>
  <si>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</si>
  <si>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</si>
  <si>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</si>
  <si>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</si>
  <si>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</si>
  <si>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</si>
  <si>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</si>
  <si>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</si>
  <si>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</si>
  <si>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</si>
  <si>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</si>
  <si>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</si>
  <si>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</si>
  <si>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</si>
  <si>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</si>
  <si>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</si>
  <si>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</si>
  <si>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</si>
  <si>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</si>
  <si>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</si>
  <si>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</si>
  <si>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</si>
  <si>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</si>
  <si>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</si>
  <si>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</si>
  <si>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</si>
  <si>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</si>
  <si>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</si>
  <si>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</si>
  <si>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</si>
  <si>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</si>
  <si>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</si>
  <si>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</si>
  <si>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</si>
  <si>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</si>
  <si>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</si>
  <si>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</si>
  <si>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</si>
  <si>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</si>
  <si>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</si>
  <si>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</si>
  <si>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</si>
  <si>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</si>
  <si>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</si>
  <si>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</si>
  <si>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</si>
  <si>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</si>
  <si>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</si>
  <si>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</si>
  <si>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</si>
  <si>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</si>
  <si>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</si>
  <si>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</si>
  <si>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</si>
  <si>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</si>
  <si>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</si>
  <si>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</si>
  <si>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</si>
  <si>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</si>
  <si>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</si>
  <si>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</si>
  <si>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</si>
  <si>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</si>
  <si>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</si>
  <si>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</si>
  <si>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</si>
  <si>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</si>
  <si>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</si>
  <si>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</si>
  <si>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</si>
  <si>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</si>
  <si>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</si>
  <si>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</si>
  <si>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</si>
  <si>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</si>
  <si>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</si>
  <si>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</si>
  <si>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</si>
  <si>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</si>
  <si>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</si>
  <si>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</si>
  <si>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</si>
  <si>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</si>
  <si>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</si>
  <si>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</si>
  <si>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</si>
  <si>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</si>
  <si>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</si>
  <si>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</si>
  <si>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</si>
  <si>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</si>
  <si>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</si>
  <si>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</si>
  <si>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</si>
  <si>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</si>
  <si>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</si>
  <si>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</si>
  <si>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</si>
  <si>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</si>
  <si>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</si>
  <si>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</si>
  <si>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</si>
  <si>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</si>
  <si>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</si>
  <si>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</si>
  <si>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</si>
  <si>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</si>
  <si>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</si>
  <si>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</si>
  <si>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</si>
  <si>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</si>
  <si>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</si>
  <si>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</si>
  <si>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</si>
  <si>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</si>
  <si>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</si>
  <si>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</si>
  <si>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</si>
  <si>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</si>
  <si>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</si>
  <si>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</si>
  <si>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</si>
  <si>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</si>
  <si>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</si>
  <si>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</si>
  <si>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</si>
  <si>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</si>
  <si>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</si>
  <si>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</si>
  <si>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</si>
  <si>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</si>
  <si>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</si>
  <si>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</si>
  <si>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</si>
  <si>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</si>
  <si>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</si>
  <si>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</si>
  <si>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</si>
  <si>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</si>
  <si>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</si>
  <si>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</si>
  <si>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</si>
  <si>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</si>
  <si>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</si>
  <si>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</si>
  <si>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</si>
  <si>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</si>
  <si>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</si>
  <si>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</si>
  <si>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</si>
  <si>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</si>
  <si>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</si>
  <si>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</si>
  <si>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</si>
  <si>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</si>
  <si>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</si>
  <si>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</si>
  <si>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</si>
  <si>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</si>
  <si>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</si>
  <si>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</si>
  <si>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</si>
  <si>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</si>
  <si>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</si>
  <si>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</si>
  <si>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</si>
  <si>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</si>
  <si>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</si>
  <si>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</si>
  <si>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</si>
  <si>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</si>
  <si>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</si>
  <si>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</si>
  <si>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</si>
  <si>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</si>
  <si>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</si>
  <si>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</si>
  <si>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</si>
  <si>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</si>
  <si>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</si>
  <si>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</si>
  <si>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</si>
  <si>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</si>
  <si>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</si>
  <si>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</si>
  <si>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</si>
  <si>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</si>
  <si>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</si>
  <si>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</si>
  <si>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</si>
  <si>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</si>
  <si>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</si>
  <si>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</si>
  <si>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</si>
  <si>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</si>
  <si>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</si>
  <si>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</si>
  <si>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</si>
  <si>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</si>
  <si>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</si>
  <si>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</si>
  <si>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</si>
  <si>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</si>
  <si>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</si>
  <si>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</si>
  <si>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</si>
  <si>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</si>
  <si>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</si>
  <si>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</si>
  <si>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</si>
  <si>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</si>
  <si>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</si>
  <si>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</si>
  <si>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</si>
  <si>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</si>
  <si>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</si>
  <si>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</si>
  <si>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</si>
  <si>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</si>
  <si>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</si>
  <si>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</si>
  <si>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</si>
  <si>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</si>
  <si>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</si>
  <si>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</si>
  <si>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</si>
  <si>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</si>
  <si>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</si>
  <si>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</si>
  <si>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</si>
  <si>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</si>
  <si>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</si>
  <si>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</si>
  <si>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</si>
  <si>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</si>
  <si>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</si>
  <si>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</si>
  <si>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</si>
  <si>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</si>
  <si>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</si>
  <si>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</si>
  <si>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</si>
  <si>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</si>
  <si>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</si>
  <si>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</si>
  <si>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</si>
  <si>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</si>
  <si>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</si>
  <si>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</si>
  <si>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</si>
  <si>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</si>
  <si>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</si>
  <si>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</si>
  <si>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</si>
  <si>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</si>
  <si>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</si>
  <si>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</si>
  <si>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</si>
  <si>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</si>
  <si>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</si>
  <si>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</si>
  <si>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</si>
  <si>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</si>
  <si>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</si>
  <si>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</si>
  <si>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</si>
  <si>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</si>
  <si>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</si>
  <si>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</si>
  <si>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</si>
  <si>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</si>
  <si>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</si>
  <si>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</si>
  <si>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</si>
  <si>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</si>
  <si>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</si>
  <si>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</si>
  <si>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</si>
  <si>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</si>
  <si>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</si>
  <si>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</si>
  <si>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</si>
  <si>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</si>
  <si>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</si>
  <si>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</si>
  <si>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</si>
  <si>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</si>
  <si>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</si>
  <si>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</si>
  <si>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</si>
  <si>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</si>
  <si>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</si>
  <si>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</si>
  <si>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</si>
  <si>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</si>
  <si>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</si>
  <si>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</si>
  <si>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</si>
  <si>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</si>
  <si>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</si>
  <si>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</si>
  <si>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</si>
  <si>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</si>
  <si>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</si>
  <si>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</si>
  <si>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</si>
  <si>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</si>
  <si>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</si>
  <si>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</si>
  <si>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</si>
  <si>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</si>
  <si>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</si>
  <si>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</si>
  <si>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</si>
  <si>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</si>
  <si>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</si>
  <si>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</si>
  <si>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</si>
  <si>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</si>
  <si>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</si>
  <si>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</si>
  <si>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</si>
  <si>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</si>
  <si>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</si>
  <si>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</si>
  <si>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</si>
  <si>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</si>
  <si>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</si>
  <si>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</si>
  <si>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</si>
  <si>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</si>
  <si>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</si>
  <si>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</si>
  <si>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</si>
  <si>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</si>
  <si>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</si>
  <si>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</si>
  <si>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</si>
  <si>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</si>
  <si>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</si>
  <si>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</si>
  <si>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</si>
  <si>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</si>
  <si>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</si>
  <si>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</si>
  <si>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</si>
  <si>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</si>
  <si>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</si>
  <si>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</si>
  <si>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</si>
  <si>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</si>
  <si>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</si>
  <si>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</si>
  <si>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</si>
  <si>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</si>
  <si>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</si>
  <si>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</si>
  <si>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</si>
  <si>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</si>
  <si>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</si>
  <si>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</si>
  <si>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</si>
  <si>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</si>
  <si>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</si>
  <si>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</si>
  <si>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</si>
  <si>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</si>
  <si>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</si>
  <si>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</si>
  <si>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</si>
  <si>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</si>
  <si>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</si>
  <si>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</si>
  <si>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</si>
  <si>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</si>
  <si>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</si>
  <si>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</si>
  <si>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</si>
  <si>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</si>
  <si>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</si>
  <si>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</si>
  <si>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</si>
  <si>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</si>
  <si>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</si>
  <si>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</si>
  <si>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</si>
  <si>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</si>
  <si>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</si>
  <si>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</si>
  <si>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</si>
  <si>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</si>
  <si>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</si>
  <si>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</si>
  <si>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</si>
  <si>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</si>
  <si>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</si>
  <si>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</si>
  <si>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</si>
  <si>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</si>
  <si>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</si>
  <si>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</si>
  <si>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</si>
  <si>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</si>
  <si>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</si>
  <si>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</si>
  <si>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</si>
  <si>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</si>
  <si>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</si>
  <si>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</si>
  <si>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</si>
  <si>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</si>
  <si>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</si>
  <si>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</si>
  <si>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</si>
  <si>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</si>
  <si>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</si>
  <si>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</si>
  <si>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</si>
  <si>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</si>
  <si>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</si>
  <si>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</si>
  <si>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</si>
  <si>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</si>
  <si>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</si>
  <si>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</si>
  <si>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</si>
  <si>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</si>
  <si>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</si>
  <si>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</si>
  <si>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</si>
  <si>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</si>
  <si>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</si>
  <si>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</si>
  <si>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</si>
  <si>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</si>
  <si>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</si>
  <si>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</si>
  <si>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</si>
  <si>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</si>
  <si>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</si>
  <si>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</si>
  <si>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</si>
  <si>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</si>
  <si>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</si>
  <si>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</si>
  <si>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</si>
  <si>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</si>
  <si>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</si>
  <si>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</si>
  <si>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</si>
  <si>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</si>
  <si>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</si>
  <si>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</si>
  <si>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</si>
  <si>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</si>
  <si>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</si>
  <si>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</si>
  <si>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</si>
  <si>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</si>
  <si>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</si>
  <si>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</si>
  <si>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</si>
  <si>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</si>
  <si>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</si>
  <si>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</si>
  <si>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</si>
  <si>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</si>
  <si>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</si>
  <si>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</si>
  <si>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</si>
  <si>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</si>
  <si>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</si>
  <si>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</si>
  <si>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</si>
  <si>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</si>
  <si>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</si>
  <si>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</si>
  <si>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</si>
  <si>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</si>
  <si>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</si>
  <si>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</si>
  <si>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</si>
  <si>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</si>
  <si>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</si>
  <si>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</si>
  <si>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</si>
  <si>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</si>
  <si>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</si>
  <si>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</si>
  <si>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</si>
  <si>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</si>
  <si>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</si>
  <si>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</si>
  <si>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</si>
  <si>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</si>
  <si>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</si>
  <si>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</si>
  <si>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</si>
  <si>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</si>
  <si>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</si>
  <si>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</si>
  <si>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</si>
  <si>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</si>
  <si>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</si>
  <si>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</si>
  <si>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</si>
  <si>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</si>
  <si>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</si>
  <si>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</si>
  <si>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</si>
  <si>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</si>
  <si>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</si>
  <si>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</si>
  <si>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</si>
  <si>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</si>
  <si>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</si>
  <si>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</si>
  <si>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</si>
  <si>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</si>
  <si>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</si>
  <si>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</si>
  <si>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</si>
  <si>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</si>
  <si>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</si>
  <si>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</si>
  <si>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</si>
  <si>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</si>
  <si>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</si>
  <si>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</si>
  <si>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</si>
  <si>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</si>
  <si>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</si>
  <si>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</si>
  <si>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</si>
  <si>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</si>
  <si>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</si>
  <si>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</si>
  <si>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</si>
  <si>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</si>
  <si>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</si>
  <si>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</si>
  <si>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</si>
  <si>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</si>
  <si>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</si>
  <si>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</si>
  <si>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</si>
  <si>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</si>
  <si>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</si>
  <si>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</si>
  <si>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</si>
  <si>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</si>
  <si>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</si>
  <si>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</si>
  <si>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</si>
  <si>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</si>
  <si>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</si>
  <si>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</si>
  <si>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</si>
  <si>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</si>
  <si>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</si>
  <si>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</si>
  <si>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</si>
  <si>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</si>
  <si>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</si>
  <si>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</si>
  <si>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</si>
  <si>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</si>
  <si>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</si>
  <si>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</si>
  <si>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</si>
  <si>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</si>
  <si>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</si>
  <si>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</si>
  <si>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</si>
  <si>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</si>
  <si>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</si>
  <si>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</si>
  <si>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</si>
  <si>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</si>
  <si>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</si>
  <si>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</si>
  <si>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</si>
  <si>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</si>
  <si>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</si>
  <si>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</si>
  <si>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</si>
  <si>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</si>
  <si>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</si>
  <si>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</si>
  <si>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</si>
  <si>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</si>
  <si>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</si>
  <si>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</si>
  <si>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</si>
  <si>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</si>
  <si>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</si>
  <si>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</si>
  <si>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</si>
  <si>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</si>
  <si>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</si>
  <si>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</si>
  <si>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</si>
  <si>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</si>
  <si>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</si>
  <si>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</si>
  <si>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</si>
  <si>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</si>
  <si>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</si>
  <si>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</si>
  <si>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</si>
  <si>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</si>
  <si>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</si>
  <si>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</si>
  <si>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</si>
  <si>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</si>
  <si>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</si>
  <si>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</si>
  <si>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</si>
  <si>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</si>
  <si>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</si>
  <si>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</si>
  <si>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</si>
  <si>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</si>
  <si>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</si>
  <si>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</si>
  <si>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</si>
  <si>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</si>
  <si>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</si>
  <si>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</si>
  <si>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</si>
  <si>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</si>
  <si>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</si>
  <si>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</si>
  <si>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</si>
  <si>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</si>
  <si>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</si>
  <si>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</si>
  <si>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</si>
  <si>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</si>
  <si>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</si>
  <si>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</si>
  <si>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</si>
  <si>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</si>
  <si>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</si>
  <si>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</si>
  <si>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</si>
  <si>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</si>
  <si>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</si>
  <si>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</si>
  <si>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</si>
  <si>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</si>
  <si>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</si>
  <si>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</si>
  <si>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</si>
  <si>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</si>
  <si>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</si>
  <si>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</si>
  <si>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</si>
  <si>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</si>
  <si>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</si>
  <si>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</si>
  <si>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</si>
  <si>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</si>
  <si>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</si>
  <si>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</si>
  <si>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</si>
  <si>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</si>
  <si>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</si>
  <si>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</si>
  <si>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</si>
  <si>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</si>
  <si>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</si>
  <si>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</si>
  <si>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</si>
  <si>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</si>
  <si>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</si>
  <si>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</si>
  <si>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</si>
  <si>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</si>
  <si>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</si>
  <si>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</si>
  <si>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</si>
  <si>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</si>
  <si>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</si>
  <si>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</si>
  <si>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</si>
  <si>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</si>
  <si>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</si>
  <si>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</si>
  <si>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</si>
  <si>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</si>
  <si>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</si>
  <si>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</si>
  <si>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</si>
  <si>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</si>
  <si>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</si>
  <si>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</si>
  <si>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</si>
  <si>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</si>
  <si>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</si>
  <si>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</si>
  <si>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</si>
  <si>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</si>
  <si>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</si>
  <si>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</si>
  <si>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</si>
  <si>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</si>
  <si>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</si>
  <si>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</si>
  <si>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</si>
  <si>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</si>
  <si>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</si>
  <si>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</si>
  <si>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</si>
  <si>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</si>
  <si>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</si>
  <si>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</si>
  <si>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</si>
  <si>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</si>
  <si>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</si>
  <si>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</si>
  <si>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</si>
  <si>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</si>
  <si>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</si>
  <si>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</si>
  <si>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</si>
  <si>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</si>
  <si>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</si>
  <si>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</si>
  <si>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</si>
  <si>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</si>
  <si>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</si>
  <si>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</si>
  <si>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</si>
  <si>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</si>
  <si>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</si>
  <si>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</si>
  <si>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</si>
  <si>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</si>
  <si>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</si>
  <si>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</si>
  <si>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</si>
  <si>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</si>
  <si>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</si>
  <si>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</si>
  <si>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</si>
  <si>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</si>
  <si>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</si>
  <si>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</si>
  <si>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</si>
  <si>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</si>
  <si>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</si>
  <si>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</si>
  <si>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</si>
  <si>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</si>
  <si>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</si>
  <si>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</si>
  <si>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</si>
  <si>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</si>
  <si>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</si>
  <si>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</si>
  <si>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</si>
  <si>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</si>
  <si>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</si>
  <si>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</si>
  <si>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</si>
  <si>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</si>
  <si>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</si>
  <si>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</si>
  <si>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</si>
  <si>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</si>
  <si>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</si>
  <si>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</si>
  <si>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</si>
  <si>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</si>
  <si>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</si>
  <si>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</si>
  <si>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</si>
  <si>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</si>
  <si>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</si>
  <si>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</si>
  <si>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</si>
  <si>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</si>
  <si>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</si>
  <si>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</si>
  <si>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</si>
  <si>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</si>
  <si>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</si>
  <si>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</si>
  <si>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</si>
  <si>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</si>
  <si>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</si>
  <si>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</si>
  <si>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</si>
  <si>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</si>
  <si>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</si>
  <si>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</si>
  <si>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</si>
  <si>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</si>
  <si>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</si>
  <si>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</si>
  <si>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</si>
  <si>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</si>
  <si>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</si>
  <si>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</si>
  <si>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</si>
  <si>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</si>
  <si>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</si>
  <si>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</si>
  <si>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</si>
  <si>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</si>
  <si>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</si>
  <si>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</si>
  <si>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</si>
  <si>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</si>
  <si>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</si>
  <si>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</si>
  <si>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</si>
  <si>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</si>
  <si>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</si>
  <si>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</si>
  <si>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</si>
  <si>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</si>
  <si>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</si>
  <si>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</si>
  <si>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</si>
  <si>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</si>
  <si>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</si>
  <si>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</si>
  <si>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</si>
  <si>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</si>
  <si>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</si>
  <si>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</si>
  <si>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</si>
  <si>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</si>
  <si>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</si>
  <si>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</si>
  <si>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</si>
  <si>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</si>
  <si>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</si>
  <si>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</si>
  <si>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</si>
  <si>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</si>
  <si>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</si>
  <si>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</si>
  <si>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</si>
  <si>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</si>
  <si>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</si>
  <si>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</si>
  <si>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</si>
  <si>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</si>
  <si>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</si>
  <si>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</si>
  <si>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</si>
  <si>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</si>
  <si>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</si>
  <si>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</si>
  <si>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</si>
  <si>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</si>
  <si>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</si>
  <si>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</si>
  <si>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</si>
  <si>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</si>
  <si>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</si>
  <si>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</si>
  <si>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</si>
  <si>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</si>
  <si>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</si>
  <si>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</si>
  <si>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</si>
  <si>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</si>
  <si>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</si>
  <si>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</si>
  <si>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</si>
  <si>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</si>
  <si>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</si>
  <si>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</si>
  <si>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</si>
  <si>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</si>
  <si>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</si>
  <si>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</si>
  <si>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</si>
  <si>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</si>
  <si>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</si>
  <si>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</si>
  <si>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</si>
  <si>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</si>
  <si>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</si>
  <si>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</si>
  <si>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</si>
  <si>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</si>
  <si>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</si>
  <si>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</si>
  <si>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</si>
  <si>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</si>
  <si>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</si>
  <si>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</si>
  <si>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</si>
  <si>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</si>
  <si>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</si>
  <si>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</si>
  <si>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</si>
  <si>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</si>
  <si>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</si>
  <si>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</si>
  <si>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</si>
  <si>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</si>
  <si>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</si>
  <si>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</si>
  <si>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</si>
  <si>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</si>
  <si>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</si>
  <si>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</si>
  <si>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</si>
  <si>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</si>
  <si>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</si>
  <si>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</si>
  <si>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</si>
  <si>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</si>
  <si>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</si>
  <si>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</si>
  <si>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</si>
  <si>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</si>
  <si>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</si>
  <si>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</si>
  <si>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</si>
  <si>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</si>
  <si>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</si>
  <si>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</si>
  <si>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</si>
  <si>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</si>
  <si>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</si>
  <si>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</si>
  <si>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</si>
  <si>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</si>
  <si>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</si>
  <si>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</si>
  <si>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</si>
  <si>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</si>
  <si>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</si>
  <si>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</si>
  <si>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</si>
  <si>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</si>
  <si>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</si>
  <si>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</si>
  <si>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</si>
  <si>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</si>
  <si>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</si>
  <si>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</si>
  <si>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</si>
  <si>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</si>
  <si>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</si>
  <si>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</si>
  <si>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</si>
  <si>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</si>
  <si>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</si>
  <si>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</si>
  <si>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</si>
  <si>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</si>
  <si>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</si>
  <si>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</si>
  <si>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</si>
  <si>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</si>
  <si>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</si>
  <si>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</si>
  <si>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</si>
  <si>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</si>
  <si>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</si>
  <si>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</si>
  <si>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</si>
  <si>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</si>
  <si>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</si>
  <si>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</si>
  <si>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</si>
  <si>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</si>
  <si>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</si>
  <si>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</si>
  <si>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</si>
  <si>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</si>
  <si>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</si>
  <si>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</si>
  <si>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</si>
  <si>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</si>
  <si>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</si>
  <si>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</si>
  <si>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</si>
  <si>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</si>
  <si>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</si>
  <si>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</si>
  <si>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</si>
  <si>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</si>
  <si>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</si>
  <si>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</si>
  <si>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</si>
  <si>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</si>
  <si>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</si>
  <si>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</si>
  <si>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</si>
  <si>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</si>
  <si>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</si>
  <si>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</si>
  <si>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</si>
  <si>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</si>
  <si>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</si>
  <si>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</si>
  <si>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</si>
  <si>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</si>
  <si>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</si>
  <si>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</si>
  <si>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</si>
  <si>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</si>
  <si>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</si>
  <si>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</si>
  <si>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</si>
  <si>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</si>
  <si>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</si>
  <si>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</si>
  <si>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</si>
  <si>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</si>
  <si>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</si>
  <si>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</si>
  <si>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</si>
  <si>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</si>
  <si>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</si>
  <si>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</si>
  <si>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</si>
  <si>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</si>
  <si>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</si>
  <si>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</si>
  <si>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</si>
  <si>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</si>
  <si>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</si>
  <si>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</si>
  <si>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</si>
  <si>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</si>
  <si>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</si>
  <si>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</si>
  <si>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</si>
  <si>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</si>
  <si>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</si>
  <si>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</si>
  <si>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</si>
  <si>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</si>
  <si>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</si>
  <si>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</si>
  <si>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</si>
  <si>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</si>
  <si>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</si>
  <si>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</si>
  <si>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</si>
  <si>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</si>
  <si>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</si>
  <si>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</si>
  <si>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</si>
  <si>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</si>
  <si>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</si>
  <si>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</si>
  <si>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</si>
  <si>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</si>
  <si>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</si>
  <si>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</si>
  <si>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</si>
  <si>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</si>
  <si>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</si>
  <si>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</si>
  <si>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</si>
  <si>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</si>
  <si>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</si>
  <si>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</si>
  <si>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</si>
  <si>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</si>
  <si>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</si>
  <si>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</si>
  <si>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</si>
  <si>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</si>
  <si>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</si>
  <si>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</si>
  <si>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</si>
  <si>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</si>
  <si>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</si>
  <si>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</si>
  <si>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</si>
  <si>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</si>
  <si>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</si>
  <si>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</si>
  <si>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</si>
  <si>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</si>
  <si>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</si>
  <si>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</si>
  <si>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</si>
  <si>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</si>
  <si>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</si>
  <si>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</si>
  <si>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</si>
  <si>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</si>
  <si>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</si>
  <si>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</si>
  <si>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</si>
  <si>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</si>
  <si>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</si>
  <si>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</si>
  <si>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</si>
  <si>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</si>
  <si>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</si>
  <si>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</si>
  <si>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</si>
  <si>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</si>
  <si>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</si>
  <si>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</si>
  <si>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</si>
  <si>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</si>
  <si>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</si>
  <si>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</si>
  <si>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</si>
  <si>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</si>
  <si>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</si>
  <si>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</si>
  <si>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</si>
  <si>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</si>
  <si>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</si>
  <si>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</si>
  <si>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</si>
  <si>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</si>
  <si>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</si>
  <si>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</si>
  <si>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</si>
  <si>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</si>
  <si>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</si>
  <si>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</si>
  <si>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</si>
  <si>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</si>
  <si>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</si>
  <si>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</si>
  <si>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</si>
  <si>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</si>
  <si>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</si>
  <si>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</si>
  <si>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</si>
  <si>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</si>
  <si>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</si>
  <si>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</si>
  <si>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</si>
  <si>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</si>
  <si>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</si>
  <si>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</si>
  <si>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</si>
  <si>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</si>
  <si>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</si>
  <si>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</si>
  <si>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</si>
  <si>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</si>
  <si>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</si>
  <si>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</si>
  <si>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</si>
  <si>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</si>
  <si>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</si>
  <si>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</si>
  <si>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</si>
  <si>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</si>
  <si>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</si>
  <si>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</si>
  <si>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</si>
  <si>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</si>
  <si>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</si>
  <si>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</si>
  <si>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</si>
  <si>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</si>
  <si>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</si>
  <si>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</si>
  <si>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</si>
  <si>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</si>
  <si>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</si>
  <si>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</si>
  <si>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</si>
  <si>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</si>
  <si>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</si>
  <si>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</si>
  <si>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</si>
  <si>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</si>
  <si>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</si>
  <si>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</si>
  <si>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</si>
  <si>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</si>
  <si>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</si>
  <si>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</si>
  <si>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</si>
  <si>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</si>
  <si>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</si>
  <si>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</si>
  <si>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</si>
  <si>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</si>
  <si>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</si>
  <si>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</si>
  <si>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</si>
  <si>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</si>
  <si>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</si>
  <si>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</si>
  <si>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</si>
  <si>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</si>
  <si>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</si>
  <si>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</si>
  <si>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</si>
  <si>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</si>
  <si>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</si>
  <si>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</si>
  <si>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</si>
  <si>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</si>
  <si>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</si>
  <si>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</si>
  <si>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</si>
  <si>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</si>
  <si>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</si>
  <si>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</si>
  <si>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</si>
  <si>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</si>
  <si>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</si>
  <si>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</si>
  <si>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</si>
  <si>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</si>
  <si>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</si>
  <si>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</si>
  <si>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</si>
  <si>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</si>
  <si>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</si>
  <si>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</si>
  <si>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</si>
  <si>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</si>
  <si>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</si>
  <si>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</si>
  <si>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</si>
  <si>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</si>
  <si>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</si>
  <si>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</si>
  <si>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</si>
  <si>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</si>
  <si>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</si>
  <si>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</si>
  <si>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</si>
  <si>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</si>
  <si>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</si>
  <si>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</si>
  <si>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</si>
  <si>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</si>
  <si>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</si>
  <si>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</si>
  <si>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</si>
  <si>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</si>
  <si>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</si>
  <si>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</si>
  <si>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</si>
  <si>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</si>
  <si>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</si>
  <si>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</si>
  <si>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</si>
  <si>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</si>
  <si>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</si>
  <si>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</si>
  <si>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</si>
  <si>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</si>
  <si>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</si>
  <si>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</si>
  <si>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</si>
  <si>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</si>
  <si>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</si>
  <si>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</si>
  <si>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</si>
  <si>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</si>
  <si>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</si>
  <si>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</si>
  <si>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</si>
  <si>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</si>
  <si>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</si>
  <si>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</si>
  <si>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</si>
  <si>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</si>
  <si>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</si>
  <si>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</si>
  <si>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</si>
  <si>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</si>
  <si>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</si>
  <si>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</si>
  <si>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</si>
  <si>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</si>
  <si>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</si>
  <si>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</si>
  <si>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</si>
  <si>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</si>
  <si>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</si>
  <si>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</si>
  <si>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</si>
  <si>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</si>
  <si>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</si>
  <si>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</si>
  <si>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</si>
  <si>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</si>
  <si>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</si>
  <si>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</si>
  <si>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</si>
  <si>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</si>
  <si>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</si>
  <si>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</si>
  <si>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</si>
  <si>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</si>
  <si>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</si>
  <si>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</si>
  <si>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</si>
  <si>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</si>
  <si>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</si>
  <si>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</si>
  <si>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</si>
  <si>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</si>
  <si>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</si>
  <si>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</si>
  <si>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</si>
  <si>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</si>
  <si>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</si>
  <si>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</si>
  <si>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</si>
  <si>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</si>
  <si>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</si>
  <si>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</si>
  <si>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</si>
  <si>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</si>
  <si>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</si>
  <si>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</si>
  <si>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</si>
  <si>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</si>
  <si>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</si>
  <si>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</si>
  <si>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</si>
  <si>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</si>
  <si>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</si>
  <si>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</si>
  <si>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</si>
  <si>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</si>
  <si>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</si>
  <si>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</si>
  <si>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</si>
  <si>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</si>
  <si>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</si>
  <si>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</si>
  <si>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</si>
  <si>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</si>
  <si>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</si>
  <si>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</si>
  <si>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</si>
  <si>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</si>
  <si>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</si>
  <si>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</si>
  <si>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</si>
  <si>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</si>
  <si>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</si>
  <si>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</si>
  <si>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</si>
  <si>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</si>
  <si>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</si>
  <si>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</si>
  <si>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</si>
  <si>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</si>
  <si>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</si>
  <si>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</si>
  <si>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</si>
  <si>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</si>
  <si>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</si>
  <si>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</si>
  <si>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</si>
  <si>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</si>
  <si>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</si>
  <si>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</si>
  <si>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</si>
  <si>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</si>
  <si>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</si>
  <si>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</si>
  <si>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</si>
  <si>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</si>
  <si>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</si>
  <si>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</si>
  <si>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</si>
  <si>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</si>
  <si>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</si>
  <si>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</si>
  <si>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</si>
  <si>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</si>
  <si>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</si>
  <si>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</si>
  <si>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</si>
  <si>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</si>
  <si>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</si>
  <si>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</si>
  <si>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</si>
  <si>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</si>
  <si>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</si>
  <si>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</si>
  <si>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</si>
  <si>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</si>
  <si>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</si>
  <si>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</si>
  <si>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</si>
  <si>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</si>
  <si>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</si>
  <si>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</si>
  <si>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</si>
  <si>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</si>
  <si>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</si>
  <si>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</si>
  <si>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</si>
  <si>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</si>
  <si>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</si>
  <si>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</si>
  <si>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</si>
  <si>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</si>
  <si>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</si>
  <si>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</si>
  <si>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</si>
  <si>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</si>
  <si>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</si>
  <si>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</si>
  <si>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</si>
  <si>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</si>
  <si>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</si>
  <si>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</si>
  <si>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</si>
  <si>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</si>
  <si>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</si>
  <si>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</si>
  <si>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</si>
  <si>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</si>
  <si>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</si>
  <si>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</si>
  <si>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</si>
  <si>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</si>
  <si>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</si>
  <si>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</si>
  <si>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</si>
  <si>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</si>
  <si>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</si>
  <si>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</si>
  <si>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</si>
  <si>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</si>
  <si>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</si>
  <si>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</si>
  <si>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</si>
  <si>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</si>
  <si>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</si>
  <si>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</si>
  <si>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</si>
  <si>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</si>
  <si>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</si>
  <si>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</si>
  <si>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</si>
  <si>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</si>
  <si>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</si>
  <si>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</si>
  <si>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</si>
  <si>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</si>
  <si>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</si>
  <si>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</si>
  <si>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</si>
  <si>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</si>
  <si>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</si>
  <si>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</si>
  <si>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</si>
  <si>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</si>
  <si>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</si>
  <si>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</si>
  <si>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</si>
  <si>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</si>
  <si>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</si>
  <si>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</si>
  <si>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</si>
  <si>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</si>
  <si>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</si>
  <si>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</si>
  <si>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</si>
  <si>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</si>
  <si>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</si>
  <si>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</si>
  <si>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</si>
  <si>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</si>
  <si>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</si>
  <si>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</si>
  <si>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</si>
  <si>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</si>
  <si>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</si>
  <si>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</si>
  <si>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</si>
  <si>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</si>
  <si>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</si>
  <si>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</si>
  <si>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</si>
  <si>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</si>
  <si>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</si>
  <si>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</si>
  <si>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</si>
  <si>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</si>
  <si>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</si>
  <si>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</si>
  <si>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</si>
  <si>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</si>
  <si>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</si>
  <si>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</si>
  <si>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</si>
  <si>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</si>
  <si>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</si>
  <si>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</si>
  <si>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</si>
  <si>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</si>
  <si>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</si>
  <si>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</si>
  <si>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</si>
  <si>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</si>
  <si>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</si>
  <si>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</si>
  <si>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</si>
  <si>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</si>
  <si>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</si>
  <si>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</si>
  <si>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</si>
  <si>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</si>
  <si>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</si>
  <si>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</si>
  <si>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</si>
  <si>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</si>
  <si>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</si>
  <si>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</si>
  <si>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</si>
  <si>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</si>
  <si>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</si>
  <si>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</si>
  <si>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</si>
  <si>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</si>
  <si>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</si>
  <si>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</si>
  <si>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</si>
  <si>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</si>
  <si>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</si>
  <si>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</si>
  <si>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</si>
  <si>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</si>
  <si>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</si>
  <si>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</si>
  <si>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</si>
  <si>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</si>
  <si>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</si>
  <si>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</si>
  <si>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</si>
  <si>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</si>
  <si>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</si>
  <si>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</si>
  <si>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</si>
  <si>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</si>
  <si>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</si>
  <si>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</si>
  <si>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</si>
  <si>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</si>
  <si>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</si>
  <si>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</si>
  <si>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</si>
  <si>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</si>
  <si>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</si>
  <si>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</si>
  <si>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</si>
  <si>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</si>
  <si>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</si>
  <si>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</si>
  <si>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</si>
  <si>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</si>
  <si>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</si>
  <si>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</si>
  <si>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</si>
  <si>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</si>
  <si>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</si>
  <si>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</si>
  <si>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</si>
  <si>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</si>
  <si>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</si>
  <si>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</si>
  <si>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</si>
  <si>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</si>
  <si>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</si>
  <si>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</si>
  <si>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</si>
  <si>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</si>
  <si>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</si>
  <si>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</si>
  <si>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</si>
  <si>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</si>
  <si>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</si>
  <si>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</si>
  <si>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</si>
  <si>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</si>
  <si>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</si>
  <si>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</si>
  <si>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</si>
  <si>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</si>
  <si>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</si>
  <si>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</si>
  <si>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</si>
  <si>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</si>
  <si>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</si>
  <si>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</si>
  <si>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</si>
  <si>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</si>
  <si>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</si>
  <si>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</si>
  <si>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</si>
  <si>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</si>
  <si>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</si>
  <si>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</si>
  <si>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</si>
  <si>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</si>
  <si>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</si>
  <si>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</si>
  <si>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</si>
  <si>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</si>
  <si>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</si>
  <si>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</si>
  <si>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</si>
  <si>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</si>
  <si>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</si>
  <si>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</si>
  <si>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</si>
  <si>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</si>
  <si>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</si>
  <si>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</si>
  <si>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</si>
  <si>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</si>
  <si>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</si>
  <si>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</si>
  <si>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</si>
  <si>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</si>
  <si>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</si>
  <si>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</si>
  <si>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</si>
  <si>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</si>
  <si>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</si>
  <si>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</si>
  <si>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</si>
  <si>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</si>
  <si>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</si>
  <si>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</si>
  <si>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</si>
  <si>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</si>
  <si>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</si>
  <si>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</si>
  <si>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</si>
  <si>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</si>
  <si>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</si>
  <si>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</si>
  <si>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</si>
  <si>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</si>
  <si>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</si>
  <si>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</si>
  <si>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</si>
  <si>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</si>
  <si>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</si>
  <si>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</si>
  <si>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</si>
  <si>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</si>
  <si>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</si>
  <si>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</si>
  <si>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</si>
  <si>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</si>
  <si>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</si>
  <si>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</si>
  <si>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</si>
  <si>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</si>
  <si>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</si>
  <si>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</si>
  <si>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</si>
  <si>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</si>
  <si>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</si>
  <si>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</si>
  <si>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</si>
  <si>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</si>
  <si>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</si>
  <si>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</si>
  <si>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</si>
  <si>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</si>
  <si>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</si>
  <si>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</si>
  <si>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</si>
  <si>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</si>
  <si>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</si>
  <si>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</si>
  <si>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</si>
  <si>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</si>
  <si>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</si>
  <si>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</si>
  <si>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</si>
  <si>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</si>
  <si>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</si>
  <si>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</si>
  <si>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</si>
  <si>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</si>
  <si>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</si>
  <si>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</si>
  <si>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</si>
  <si>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</si>
  <si>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</si>
  <si>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</si>
  <si>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</si>
  <si>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</si>
  <si>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</si>
  <si>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</si>
  <si>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</si>
  <si>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</si>
  <si>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</si>
  <si>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</si>
  <si>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</si>
  <si>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</si>
  <si>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</si>
  <si>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</si>
  <si>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</si>
  <si>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</si>
  <si>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</si>
  <si>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</si>
  <si>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</si>
  <si>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</si>
  <si>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</si>
  <si>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</si>
  <si>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</si>
  <si>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</si>
  <si>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</si>
  <si>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</si>
  <si>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</si>
  <si>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</si>
  <si>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</si>
  <si>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</si>
  <si>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</si>
  <si>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</si>
  <si>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</si>
  <si>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</si>
  <si>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</si>
  <si>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</si>
  <si>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</si>
  <si>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</si>
  <si>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</si>
  <si>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</si>
  <si>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</si>
  <si>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</si>
  <si>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</si>
  <si>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</si>
  <si>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</si>
  <si>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</si>
  <si>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</si>
  <si>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</si>
  <si>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</si>
  <si>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</si>
  <si>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</si>
  <si>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</si>
  <si>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</si>
  <si>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</si>
  <si>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</si>
  <si>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</si>
  <si>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</si>
  <si>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</si>
  <si>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</si>
  <si>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</si>
  <si>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</si>
  <si>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</si>
  <si>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</si>
  <si>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</si>
  <si>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</si>
  <si>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</si>
  <si>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</si>
  <si>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</si>
  <si>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</si>
  <si>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</si>
  <si>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</si>
  <si>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</si>
  <si>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</si>
  <si>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</si>
  <si>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</si>
  <si>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</si>
  <si>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</si>
  <si>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</si>
  <si>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</si>
  <si>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</si>
  <si>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</si>
  <si>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</si>
  <si>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</si>
  <si>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</si>
  <si>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</si>
  <si>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</si>
  <si>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</si>
  <si>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</si>
  <si>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</si>
  <si>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</si>
  <si>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</si>
  <si>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</si>
  <si>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</si>
  <si>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</si>
  <si>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</si>
  <si>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</si>
  <si>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</si>
  <si>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</si>
  <si>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</si>
  <si>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</si>
  <si>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</si>
  <si>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</si>
  <si>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</si>
  <si>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</si>
  <si>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</si>
  <si>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</si>
  <si>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</si>
  <si>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</si>
  <si>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</si>
  <si>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</si>
  <si>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</si>
  <si>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</si>
  <si>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</si>
  <si>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</si>
  <si>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</si>
  <si>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</si>
  <si>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</si>
  <si>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</si>
  <si>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</si>
  <si>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</si>
  <si>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</si>
  <si>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</si>
  <si>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</si>
  <si>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</si>
  <si>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</si>
  <si>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</si>
  <si>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</si>
  <si>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</si>
  <si>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</si>
  <si>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</si>
  <si>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</si>
  <si>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</si>
  <si>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</si>
  <si>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</si>
  <si>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</si>
  <si>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</si>
  <si>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</si>
  <si>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</si>
  <si>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</si>
  <si>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</si>
  <si>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</si>
  <si>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</si>
  <si>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</si>
  <si>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</si>
  <si>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</si>
  <si>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</si>
  <si>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</si>
  <si>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</si>
  <si>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</si>
  <si>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</si>
  <si>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</si>
  <si>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</si>
  <si>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</si>
  <si>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</si>
  <si>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</si>
  <si>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</si>
  <si>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</si>
  <si>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</si>
  <si>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</si>
  <si>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</si>
  <si>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</si>
  <si>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</si>
  <si>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</si>
  <si>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</si>
  <si>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</si>
  <si>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</si>
  <si>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</si>
  <si>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</si>
  <si>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</si>
  <si>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</si>
  <si>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</si>
  <si>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</si>
  <si>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</si>
  <si>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</si>
  <si>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</si>
  <si>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</si>
  <si>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</si>
  <si>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</si>
  <si>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</si>
  <si>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</si>
  <si>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</si>
  <si>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</si>
  <si>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</si>
  <si>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</si>
  <si>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</si>
  <si>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</si>
  <si>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</si>
  <si>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</si>
  <si>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</si>
  <si>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</si>
  <si>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</si>
  <si>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</si>
  <si>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</si>
  <si>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</si>
  <si>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</si>
  <si>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</si>
  <si>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</si>
  <si>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</si>
  <si>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</si>
  <si>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</si>
  <si>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</si>
  <si>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</si>
  <si>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</si>
  <si>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</si>
  <si>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</si>
  <si>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</si>
  <si>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</si>
  <si>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</si>
  <si>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</si>
  <si>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</si>
  <si>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</si>
  <si>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</si>
  <si>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</si>
  <si>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</si>
  <si>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</si>
  <si>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</si>
  <si>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</si>
  <si>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</si>
  <si>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</si>
  <si>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</si>
  <si>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</si>
  <si>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</si>
  <si>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</si>
  <si>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</si>
  <si>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</si>
  <si>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</si>
  <si>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</si>
  <si>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</si>
  <si>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</si>
  <si>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</si>
  <si>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</si>
  <si>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</si>
  <si>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</si>
  <si>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</si>
  <si>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</si>
  <si>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</si>
  <si>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</si>
  <si>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</si>
  <si>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</si>
  <si>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</si>
  <si>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</si>
  <si>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</si>
  <si>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</si>
  <si>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</si>
  <si>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</si>
  <si>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</si>
  <si>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</si>
  <si>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</si>
  <si>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</si>
  <si>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</si>
  <si>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</si>
  <si>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</si>
  <si>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</si>
  <si>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</si>
  <si>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</si>
  <si>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</si>
  <si>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</si>
  <si>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</si>
  <si>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</si>
  <si>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</si>
  <si>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</si>
  <si>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</si>
  <si>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</si>
  <si>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</si>
  <si>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</si>
  <si>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</si>
  <si>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</si>
  <si>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</si>
  <si>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</si>
  <si>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</si>
  <si>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</si>
  <si>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</si>
  <si>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</si>
  <si>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</si>
  <si>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</si>
  <si>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</si>
  <si>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</si>
  <si>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</si>
  <si>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</si>
  <si>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</si>
  <si>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</si>
  <si>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</si>
  <si>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</si>
  <si>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</si>
  <si>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</si>
  <si>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</si>
  <si>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</si>
  <si>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</si>
  <si>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</si>
  <si>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</si>
  <si>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</si>
  <si>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</si>
  <si>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</si>
  <si>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</si>
  <si>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</si>
  <si>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</si>
  <si>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</si>
  <si>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</si>
  <si>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</si>
  <si>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</si>
  <si>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</si>
  <si>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</si>
  <si>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</si>
  <si>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</si>
  <si>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</si>
  <si>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</si>
  <si>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</si>
  <si>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</si>
  <si>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</si>
  <si>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</si>
  <si>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</si>
  <si>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</si>
  <si>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</si>
  <si>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</si>
  <si>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</si>
  <si>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</si>
  <si>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</si>
  <si>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</si>
  <si>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</si>
  <si>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</si>
  <si>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</si>
  <si>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</si>
  <si>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</si>
  <si>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</si>
  <si>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</si>
  <si>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</si>
  <si>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</si>
  <si>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</si>
  <si>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</si>
  <si>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</si>
  <si>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</si>
  <si>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</si>
  <si>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</si>
  <si>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</si>
  <si>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</si>
  <si>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</si>
  <si>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</si>
  <si>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</si>
  <si>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</si>
  <si>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</si>
  <si>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</si>
  <si>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</si>
  <si>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</si>
  <si>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</si>
  <si>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</si>
  <si>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</si>
  <si>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</si>
  <si>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</si>
  <si>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</si>
  <si>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</si>
  <si>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</si>
  <si>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</si>
  <si>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</si>
  <si>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</si>
  <si>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</si>
  <si>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</si>
  <si>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</si>
  <si>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</si>
  <si>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</si>
  <si>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</si>
  <si>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</si>
  <si>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</si>
  <si>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</si>
  <si>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</si>
  <si>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</si>
  <si>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</si>
  <si>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</si>
  <si>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</si>
  <si>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</si>
  <si>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</si>
  <si>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</si>
  <si>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</si>
  <si>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</si>
  <si>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</si>
  <si>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</si>
  <si>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</si>
  <si>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</si>
  <si>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</si>
  <si>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</si>
  <si>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</si>
  <si>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</si>
  <si>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</si>
  <si>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</si>
  <si>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</si>
  <si>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</si>
  <si>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</si>
  <si>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</si>
  <si>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</si>
  <si>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</si>
  <si>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</si>
  <si>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</si>
  <si>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</si>
  <si>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</si>
  <si>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</si>
  <si>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</si>
  <si>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</si>
  <si>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</si>
  <si>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</si>
  <si>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</si>
  <si>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</si>
  <si>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</si>
  <si>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</si>
  <si>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</si>
  <si>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</si>
  <si>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</si>
  <si>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</si>
  <si>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</si>
  <si>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</si>
  <si>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</si>
  <si>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</si>
  <si>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</si>
  <si>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</si>
  <si>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</si>
  <si>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</si>
  <si>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</si>
  <si>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</si>
  <si>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</si>
  <si>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</si>
  <si>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</si>
  <si>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</si>
  <si>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</si>
  <si>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</si>
  <si>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</si>
  <si>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</si>
  <si>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</si>
  <si>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</si>
  <si>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</si>
  <si>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</si>
  <si>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</si>
  <si>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</si>
  <si>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</si>
  <si>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</si>
  <si>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</si>
  <si>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</si>
  <si>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</si>
  <si>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</si>
  <si>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</si>
  <si>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</si>
  <si>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</si>
  <si>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</si>
  <si>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</si>
  <si>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</si>
  <si>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</si>
  <si>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</si>
  <si>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</si>
  <si>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</si>
  <si>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</si>
  <si>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</si>
  <si>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</si>
  <si>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</si>
  <si>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</si>
  <si>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</si>
  <si>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</si>
  <si>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</si>
  <si>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</si>
  <si>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</si>
  <si>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</si>
  <si>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</si>
  <si>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</si>
  <si>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</si>
  <si>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</si>
  <si>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</si>
  <si>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</si>
  <si>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</si>
  <si>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</si>
  <si>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</si>
  <si>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</si>
  <si>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</si>
  <si>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</si>
  <si>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</si>
  <si>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</si>
  <si>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</si>
  <si>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</si>
  <si>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</si>
  <si>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</si>
  <si>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</si>
  <si>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</si>
  <si>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</si>
  <si>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</si>
  <si>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</si>
  <si>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</si>
  <si>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</si>
  <si>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</si>
  <si>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</si>
  <si>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</si>
  <si>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</si>
  <si>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</si>
  <si>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</si>
  <si>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</si>
  <si>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</si>
  <si>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</si>
  <si>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</si>
  <si>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</si>
  <si>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</si>
  <si>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</si>
  <si>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</si>
  <si>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</si>
  <si>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</si>
  <si>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</si>
  <si>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</si>
  <si>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</si>
  <si>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</si>
  <si>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</si>
  <si>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</si>
  <si>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</si>
  <si>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</si>
  <si>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</si>
  <si>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</si>
  <si>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</si>
  <si>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</si>
  <si>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</si>
  <si>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</si>
  <si>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</si>
  <si>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</si>
  <si>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</si>
  <si>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</si>
  <si>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</si>
  <si>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</si>
  <si>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</si>
  <si>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</si>
  <si>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</si>
  <si>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</si>
  <si>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</si>
  <si>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</si>
  <si>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</si>
  <si>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</si>
  <si>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</si>
  <si>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</si>
  <si>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</si>
  <si>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</si>
  <si>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</si>
  <si>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</si>
  <si>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</si>
  <si>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</si>
  <si>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</si>
  <si>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</si>
  <si>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</si>
  <si>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</si>
  <si>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</si>
  <si>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</si>
  <si>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</si>
  <si>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</si>
  <si>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</si>
  <si>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</si>
  <si>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</si>
  <si>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</si>
  <si>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</si>
  <si>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</si>
  <si>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</si>
  <si>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</si>
  <si>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</si>
  <si>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</si>
  <si>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</si>
  <si>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</si>
  <si>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</si>
  <si>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</si>
  <si>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</si>
  <si>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</si>
  <si>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</si>
  <si>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</si>
  <si>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</si>
  <si>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</si>
  <si>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</si>
  <si>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</si>
  <si>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</si>
  <si>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</si>
  <si>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</si>
  <si>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</si>
  <si>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</si>
  <si>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</si>
  <si>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</si>
  <si>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</si>
  <si>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</si>
  <si>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</si>
  <si>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</si>
  <si>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</si>
  <si>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</si>
  <si>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</si>
  <si>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</si>
  <si>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</si>
  <si>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</si>
  <si>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</si>
  <si>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</si>
  <si>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</si>
  <si>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</si>
  <si>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</si>
  <si>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</si>
  <si>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</si>
  <si>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</si>
  <si>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</si>
  <si>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</si>
  <si>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</si>
  <si>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</si>
  <si>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</si>
  <si>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</si>
  <si>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</si>
  <si>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</si>
  <si>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</si>
  <si>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</si>
  <si>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</si>
  <si>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</si>
  <si>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</si>
  <si>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</si>
  <si>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</si>
  <si>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</si>
  <si>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</si>
  <si>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</si>
  <si>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</si>
  <si>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</si>
  <si>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</si>
  <si>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</si>
  <si>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</si>
  <si>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</si>
  <si>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</si>
  <si>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</si>
  <si>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</si>
  <si>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</si>
  <si>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</si>
  <si>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</si>
  <si>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</si>
  <si>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</si>
  <si>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</si>
  <si>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</si>
  <si>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</si>
  <si>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</si>
  <si>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</si>
  <si>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</si>
  <si>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</si>
  <si>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</si>
  <si>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</si>
  <si>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</si>
  <si>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</si>
  <si>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</si>
  <si>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</si>
  <si>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</si>
  <si>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</si>
  <si>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</si>
  <si>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</si>
  <si>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</si>
  <si>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</si>
  <si>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</si>
  <si>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</si>
  <si>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</si>
  <si>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</si>
  <si>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</si>
  <si>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</si>
  <si>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</si>
  <si>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</si>
  <si>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</si>
  <si>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</si>
  <si>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</si>
  <si>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</si>
  <si>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</si>
  <si>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</si>
  <si>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</si>
  <si>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</si>
  <si>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</si>
  <si>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</si>
  <si>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</si>
  <si>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</si>
  <si>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</si>
  <si>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</si>
  <si>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</si>
  <si>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</si>
  <si>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</si>
  <si>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</si>
  <si>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</si>
  <si>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</si>
  <si>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</si>
  <si>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</si>
  <si>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</si>
  <si>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</si>
  <si>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</si>
  <si>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</si>
  <si>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</si>
  <si>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</si>
  <si>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</si>
  <si>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</si>
  <si>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</si>
  <si>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</si>
  <si>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</si>
  <si>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</si>
  <si>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</si>
  <si>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</si>
  <si>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</si>
  <si>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</si>
  <si>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</si>
  <si>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</si>
  <si>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</si>
  <si>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</si>
  <si>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</si>
  <si>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</si>
  <si>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</si>
  <si>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</si>
  <si>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</si>
  <si>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</si>
  <si>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</si>
  <si>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</si>
  <si>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</si>
  <si>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</si>
  <si>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</si>
  <si>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</si>
  <si>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</si>
  <si>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</si>
  <si>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</si>
  <si>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</si>
  <si>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</si>
  <si>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</si>
  <si>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</si>
  <si>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</si>
  <si>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</si>
  <si>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</si>
  <si>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</si>
  <si>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</si>
  <si>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</si>
  <si>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</si>
  <si>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</si>
  <si>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</si>
  <si>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</si>
  <si>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</si>
  <si>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</si>
  <si>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</si>
  <si>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</si>
  <si>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</si>
  <si>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</si>
  <si>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</si>
  <si>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</si>
  <si>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</si>
  <si>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</si>
  <si>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</si>
  <si>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</si>
  <si>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</si>
  <si>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</si>
  <si>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</si>
  <si>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</si>
  <si>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</si>
  <si>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</si>
  <si>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</si>
  <si>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</si>
  <si>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</si>
  <si>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</si>
  <si>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</si>
  <si>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</si>
  <si>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</si>
  <si>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</si>
  <si>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</si>
  <si>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</si>
  <si>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</si>
  <si>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</si>
  <si>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</si>
  <si>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</si>
  <si>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</si>
  <si>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</si>
  <si>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</si>
  <si>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</si>
  <si>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</si>
  <si>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</si>
  <si>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</si>
  <si>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</si>
  <si>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</si>
  <si>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</si>
  <si>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</si>
  <si>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</si>
  <si>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</si>
  <si>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</si>
  <si>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</si>
  <si>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</si>
  <si>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</si>
  <si>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</si>
  <si>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</si>
  <si>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</si>
  <si>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</si>
  <si>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</si>
  <si>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</si>
  <si>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</si>
  <si>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</si>
  <si>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</si>
  <si>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</si>
  <si>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</si>
  <si>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</si>
  <si>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</si>
  <si>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</si>
  <si>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</si>
  <si>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</si>
  <si>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</si>
  <si>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</si>
  <si>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</si>
  <si>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</si>
  <si>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</si>
  <si>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</si>
  <si>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</si>
  <si>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</si>
  <si>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</si>
  <si>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</si>
  <si>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</si>
  <si>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</si>
  <si>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</si>
  <si>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</si>
  <si>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</si>
  <si>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</si>
  <si>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</si>
  <si>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</si>
  <si>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</si>
  <si>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</si>
  <si>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</si>
  <si>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</si>
  <si>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</si>
  <si>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</si>
  <si>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</si>
  <si>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</si>
  <si>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</si>
  <si>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</si>
  <si>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</si>
  <si>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</si>
  <si>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</si>
  <si>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</si>
  <si>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</si>
  <si>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</si>
  <si>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</si>
  <si>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</si>
  <si>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</si>
  <si>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</si>
  <si>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</si>
  <si>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</si>
  <si>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</si>
  <si>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</si>
  <si>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</si>
  <si>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</si>
  <si>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</si>
  <si>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</si>
  <si>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</si>
  <si>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</si>
  <si>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</si>
  <si>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</si>
  <si>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</si>
  <si>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</si>
  <si>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</si>
  <si>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</si>
  <si>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</si>
  <si>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</si>
  <si>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</si>
  <si>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</si>
  <si>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</si>
  <si>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</si>
  <si>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</si>
  <si>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</si>
  <si>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</si>
  <si>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</si>
  <si>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</si>
  <si>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</si>
  <si>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</si>
  <si>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</si>
  <si>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</si>
  <si>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</si>
  <si>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</si>
  <si>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</si>
  <si>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</si>
  <si>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</si>
  <si>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</si>
  <si>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</si>
  <si>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</si>
  <si>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</si>
  <si>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</si>
  <si>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</si>
  <si>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</si>
  <si>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</si>
  <si>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</si>
  <si>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</si>
  <si>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</si>
  <si>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</si>
  <si>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</si>
  <si>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</si>
  <si>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</si>
  <si>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</si>
  <si>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</si>
  <si>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</si>
  <si>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</si>
  <si>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</si>
  <si>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</si>
  <si>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</si>
  <si>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</si>
  <si>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</si>
  <si>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</si>
  <si>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</si>
  <si>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</si>
  <si>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</si>
  <si>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</si>
  <si>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</si>
  <si>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</si>
  <si>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</si>
  <si>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</si>
  <si>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</si>
  <si>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</si>
  <si>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</si>
  <si>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</si>
  <si>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</si>
  <si>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</si>
  <si>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</si>
  <si>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</si>
  <si>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</si>
  <si>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</si>
  <si>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</si>
  <si>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</si>
  <si>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</si>
  <si>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</si>
  <si>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</si>
  <si>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</si>
  <si>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</si>
  <si>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</si>
  <si>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</si>
  <si>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</si>
  <si>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</si>
  <si>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</si>
  <si>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</si>
  <si>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</si>
  <si>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</si>
  <si>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</si>
  <si>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</si>
  <si>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</si>
  <si>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</si>
  <si>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</si>
  <si>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</si>
  <si>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</si>
  <si>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</si>
  <si>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</si>
  <si>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</si>
  <si>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</si>
  <si>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</si>
  <si>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</si>
  <si>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</si>
  <si>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</si>
  <si>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</si>
  <si>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</si>
  <si>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</si>
  <si>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</si>
  <si>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</si>
  <si>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</si>
  <si>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</si>
  <si>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</si>
  <si>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</si>
  <si>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</si>
  <si>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</si>
  <si>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</si>
  <si>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</si>
  <si>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</si>
  <si>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</si>
  <si>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</si>
  <si>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</si>
  <si>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</si>
  <si>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</si>
  <si>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</si>
  <si>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</si>
  <si>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</si>
  <si>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</si>
  <si>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</si>
  <si>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</si>
  <si>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</si>
  <si>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</si>
  <si>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</si>
  <si>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</si>
  <si>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</si>
  <si>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</si>
  <si>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</si>
  <si>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</si>
  <si>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</si>
  <si>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</si>
  <si>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</si>
  <si>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</si>
  <si>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</si>
  <si>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</si>
  <si>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</si>
  <si>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</si>
  <si>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</si>
  <si>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</si>
  <si>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</si>
  <si>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</si>
  <si>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</si>
  <si>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</si>
  <si>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</si>
  <si>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</si>
  <si>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</si>
  <si>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</si>
  <si>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</si>
  <si>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</si>
  <si>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</si>
  <si>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</si>
  <si>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</si>
  <si>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</si>
  <si>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</si>
  <si>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</si>
  <si>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</si>
  <si>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</si>
  <si>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</si>
  <si>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</si>
  <si>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</si>
  <si>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</si>
  <si>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</si>
  <si>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</si>
  <si>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</si>
  <si>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</si>
  <si>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</si>
  <si>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</si>
  <si>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</si>
  <si>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</si>
  <si>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</si>
  <si>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</si>
  <si>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</si>
  <si>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</si>
  <si>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</si>
  <si>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</si>
  <si>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</si>
  <si>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</si>
  <si>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</si>
  <si>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</si>
  <si>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</si>
  <si>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</si>
  <si>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</si>
  <si>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</si>
  <si>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</si>
  <si>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</si>
  <si>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</si>
  <si>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</si>
  <si>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</si>
  <si>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</si>
  <si>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</si>
  <si>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</si>
  <si>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</si>
  <si>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</si>
  <si>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</si>
  <si>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</si>
  <si>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</si>
  <si>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</si>
  <si>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</si>
  <si>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</si>
  <si>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</si>
  <si>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</si>
  <si>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</si>
  <si>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</si>
  <si>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</si>
  <si>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</si>
  <si>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</si>
  <si>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</si>
  <si>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</si>
  <si>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</si>
  <si>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</si>
  <si>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</si>
  <si>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</si>
  <si>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</si>
  <si>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</si>
  <si>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</si>
  <si>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</si>
  <si>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</si>
  <si>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</si>
  <si>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</si>
  <si>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</si>
  <si>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</si>
  <si>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</si>
  <si>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</si>
  <si>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</si>
  <si>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</si>
  <si>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</si>
  <si>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</si>
  <si>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</si>
  <si>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</si>
  <si>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</si>
  <si>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</si>
  <si>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</si>
  <si>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</si>
  <si>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</si>
  <si>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</si>
  <si>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</si>
  <si>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</si>
  <si>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</si>
  <si>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</si>
  <si>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</si>
  <si>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</si>
  <si>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</si>
  <si>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</si>
  <si>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</si>
  <si>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</si>
  <si>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</si>
  <si>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</si>
  <si>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</si>
  <si>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</si>
  <si>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</si>
  <si>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</si>
  <si>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</si>
  <si>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</si>
  <si>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</si>
  <si>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</si>
  <si>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</si>
  <si>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</si>
  <si>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</si>
  <si>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</si>
  <si>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</si>
  <si>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</si>
  <si>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</si>
  <si>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</si>
  <si>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</si>
  <si>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</si>
  <si>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</si>
  <si>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</si>
  <si>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</si>
  <si>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</si>
  <si>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</si>
  <si>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</si>
  <si>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</si>
  <si>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</si>
  <si>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</si>
  <si>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</si>
  <si>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</si>
  <si>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</si>
  <si>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</si>
  <si>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</si>
  <si>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</si>
  <si>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</si>
  <si>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</si>
  <si>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</si>
  <si>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</si>
  <si>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</si>
  <si>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</si>
  <si>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</si>
  <si>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</si>
  <si>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</si>
  <si>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</si>
  <si>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</si>
  <si>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</si>
  <si>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</si>
  <si>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</si>
  <si>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</si>
  <si>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</si>
  <si>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</si>
  <si>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</si>
  <si>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</si>
  <si>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</si>
  <si>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</si>
  <si>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</si>
  <si>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</si>
  <si>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</si>
  <si>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</si>
  <si>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</si>
  <si>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</si>
  <si>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</si>
  <si>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</si>
  <si>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</si>
  <si>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</si>
  <si>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</si>
  <si>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</si>
  <si>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</si>
  <si>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</si>
  <si>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</si>
  <si>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</si>
  <si>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</si>
  <si>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</si>
  <si>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</si>
  <si>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</si>
  <si>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</si>
  <si>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</si>
  <si>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</si>
  <si>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</si>
  <si>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</si>
  <si>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</si>
  <si>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</si>
  <si>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</si>
  <si>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</si>
  <si>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</si>
  <si>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</si>
  <si>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</si>
  <si>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</si>
  <si>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</si>
  <si>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</si>
  <si>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</si>
  <si>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</si>
  <si>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</si>
  <si>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</si>
  <si>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</si>
  <si>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</si>
  <si>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</si>
  <si>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</si>
  <si>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</si>
  <si>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</si>
  <si>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</si>
  <si>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</si>
  <si>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</si>
  <si>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</si>
  <si>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</si>
  <si>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</si>
  <si>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</si>
  <si>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</si>
  <si>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</si>
  <si>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</si>
  <si>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</si>
  <si>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</si>
  <si>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</si>
  <si>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</si>
  <si>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</si>
  <si>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</si>
  <si>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</si>
  <si>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</si>
  <si>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</si>
  <si>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</si>
  <si>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</si>
  <si>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</si>
  <si>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</si>
  <si>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</si>
  <si>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</si>
  <si>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</si>
  <si>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</si>
  <si>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</si>
  <si>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</si>
  <si>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</si>
  <si>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</si>
  <si>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</si>
  <si>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</si>
  <si>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</si>
  <si>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</si>
  <si>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</si>
  <si>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</si>
  <si>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</si>
  <si>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</si>
  <si>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</si>
  <si>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</si>
  <si>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</si>
  <si>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</si>
  <si>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</si>
  <si>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</si>
  <si>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</si>
  <si>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</si>
  <si>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</si>
  <si>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</si>
  <si>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</si>
  <si>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</si>
  <si>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</si>
  <si>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</si>
  <si>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</si>
  <si>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</si>
  <si>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</si>
  <si>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</si>
  <si>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</si>
  <si>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</si>
  <si>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</si>
  <si>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</si>
  <si>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</si>
  <si>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</si>
  <si>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</si>
  <si>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</si>
  <si>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</si>
  <si>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</si>
  <si>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</si>
  <si>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</si>
  <si>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</si>
  <si>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</si>
  <si>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</si>
  <si>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</si>
  <si>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</si>
  <si>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</si>
  <si>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</si>
  <si>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</si>
  <si>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</si>
  <si>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</si>
  <si>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</si>
  <si>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</si>
  <si>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</si>
  <si>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</si>
  <si>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</si>
  <si>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</si>
  <si>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</si>
  <si>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</si>
  <si>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</si>
  <si>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</si>
  <si>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</si>
  <si>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</si>
  <si>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</si>
  <si>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</si>
  <si>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</si>
  <si>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</si>
  <si>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</si>
  <si>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</si>
  <si>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</si>
  <si>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</si>
  <si>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</si>
  <si>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</si>
  <si>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</si>
  <si>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</si>
  <si>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</si>
  <si>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</si>
  <si>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</si>
  <si>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</si>
  <si>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</si>
  <si>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</si>
  <si>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</si>
  <si>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</si>
  <si>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</si>
  <si>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</si>
  <si>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</si>
  <si>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</si>
  <si>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</si>
  <si>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</si>
  <si>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</si>
  <si>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</si>
  <si>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</si>
  <si>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</si>
  <si>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</si>
  <si>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</si>
  <si>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</si>
  <si>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</si>
  <si>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</si>
  <si>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</si>
  <si>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</si>
  <si>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</si>
  <si>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</si>
  <si>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</si>
  <si>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</si>
  <si>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</si>
  <si>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</si>
  <si>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</si>
  <si>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</si>
  <si>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</si>
  <si>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</si>
  <si>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</si>
  <si>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</si>
  <si>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</si>
  <si>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</si>
  <si>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</si>
  <si>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</si>
  <si>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</si>
  <si>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</si>
  <si>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</si>
  <si>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</si>
  <si>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</si>
  <si>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</si>
  <si>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</si>
  <si>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</si>
  <si>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</si>
  <si>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</si>
  <si>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</si>
  <si>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</si>
  <si>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</si>
  <si>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</si>
  <si>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</si>
  <si>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</si>
  <si>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</si>
  <si>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</si>
  <si>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</si>
  <si>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</si>
  <si>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</si>
  <si>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</si>
  <si>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</si>
  <si>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</si>
  <si>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</si>
  <si>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</si>
  <si>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</si>
  <si>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</si>
  <si>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</si>
  <si>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</si>
  <si>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</si>
  <si>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</si>
  <si>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</si>
  <si>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</si>
  <si>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</si>
  <si>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</si>
  <si>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</si>
  <si>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</si>
  <si>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</si>
  <si>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</si>
  <si>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</si>
  <si>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</si>
  <si>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</si>
  <si>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</si>
  <si>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</si>
  <si>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</si>
  <si>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</si>
  <si>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</si>
  <si>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</si>
  <si>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</si>
  <si>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</si>
  <si>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</si>
  <si>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</si>
  <si>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</si>
  <si>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</si>
  <si>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</si>
  <si>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</si>
  <si>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</si>
  <si>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</si>
  <si>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</si>
  <si>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</si>
  <si>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</si>
  <si>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</si>
  <si>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</si>
  <si>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</si>
  <si>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</si>
  <si>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</si>
  <si>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</si>
  <si>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</si>
  <si>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</si>
  <si>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</si>
  <si>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</si>
  <si>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</si>
  <si>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</si>
  <si>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</si>
  <si>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</si>
  <si>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</si>
  <si>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</si>
  <si>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</si>
  <si>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</si>
  <si>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</si>
  <si>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</si>
  <si>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</si>
  <si>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</si>
  <si>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</si>
  <si>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</si>
  <si>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</si>
  <si>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</si>
  <si>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</si>
  <si>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</si>
  <si>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</si>
  <si>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</si>
  <si>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</si>
  <si>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</si>
  <si>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</si>
  <si>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</si>
  <si>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</si>
  <si>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</si>
  <si>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</si>
  <si>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</si>
  <si>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</si>
  <si>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</si>
  <si>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</si>
  <si>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</si>
  <si>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</si>
  <si>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</si>
  <si>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</si>
  <si>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</si>
  <si>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</si>
  <si>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</si>
  <si>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</si>
  <si>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</si>
  <si>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</si>
  <si>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</si>
  <si>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</si>
  <si>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</si>
  <si>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</si>
  <si>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</si>
  <si>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</si>
  <si>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</si>
  <si>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</si>
  <si>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</si>
  <si>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</si>
  <si>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</si>
  <si>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</si>
  <si>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</si>
  <si>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</si>
  <si>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</si>
  <si>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</si>
  <si>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</si>
  <si>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</si>
  <si>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</si>
  <si>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</si>
  <si>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</si>
  <si>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</si>
  <si>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</si>
  <si>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</si>
  <si>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</si>
  <si>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</si>
  <si>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</si>
  <si>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</si>
  <si>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</si>
  <si>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</si>
  <si>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</si>
  <si>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</si>
  <si>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</si>
  <si>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</si>
  <si>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</si>
  <si>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</si>
  <si>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</si>
  <si>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</si>
  <si>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</si>
  <si>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</si>
  <si>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</si>
  <si>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</si>
  <si>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</si>
  <si>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</si>
  <si>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</si>
  <si>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</si>
  <si>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</si>
  <si>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</si>
  <si>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</si>
  <si>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</si>
  <si>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</si>
  <si>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</si>
  <si>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</si>
  <si>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</si>
  <si>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</si>
  <si>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</si>
  <si>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</si>
  <si>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</si>
  <si>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</si>
  <si>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</si>
  <si>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</si>
  <si>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</si>
  <si>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</si>
  <si>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</si>
  <si>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</si>
  <si>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</si>
  <si>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</si>
  <si>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</si>
  <si>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</si>
  <si>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</si>
  <si>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</si>
  <si>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</si>
  <si>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</si>
  <si>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</si>
  <si>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</si>
  <si>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</si>
  <si>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</si>
  <si>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</si>
  <si>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</si>
  <si>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</si>
  <si>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</si>
  <si>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</si>
  <si>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</si>
  <si>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</si>
  <si>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</si>
  <si>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</si>
  <si>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</si>
  <si>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</si>
  <si>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</si>
  <si>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</si>
  <si>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</si>
  <si>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</si>
  <si>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</si>
  <si>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</si>
  <si>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</si>
  <si>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</si>
  <si>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</si>
  <si>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</si>
  <si>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</si>
  <si>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</si>
  <si>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</si>
  <si>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</si>
  <si>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</si>
  <si>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</si>
  <si>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</si>
  <si>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</si>
  <si>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</si>
  <si>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</si>
  <si>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</si>
  <si>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</si>
  <si>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</si>
  <si>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</si>
  <si>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</si>
  <si>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</si>
  <si>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</si>
  <si>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</si>
  <si>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</si>
  <si>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</si>
  <si>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</si>
  <si>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</si>
  <si>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</si>
  <si>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</si>
  <si>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</si>
  <si>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</si>
  <si>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</si>
  <si>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</si>
  <si>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</si>
  <si>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</si>
  <si>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</si>
  <si>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</si>
  <si>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</si>
  <si>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</si>
  <si>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</si>
  <si>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</si>
  <si>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</si>
  <si>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</si>
  <si>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</si>
  <si>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</si>
  <si>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</si>
  <si>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</si>
  <si>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</si>
  <si>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</si>
  <si>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</si>
  <si>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</si>
  <si>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</si>
  <si>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</si>
  <si>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</si>
  <si>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</si>
  <si>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</si>
  <si>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</si>
  <si>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</si>
  <si>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</si>
  <si>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</si>
  <si>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</si>
  <si>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</si>
  <si>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</si>
  <si>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</si>
  <si>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</si>
  <si>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</si>
  <si>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</si>
  <si>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</si>
  <si>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</si>
  <si>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</si>
  <si>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</si>
  <si>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</si>
  <si>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</si>
  <si>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</si>
  <si>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</si>
  <si>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</si>
  <si>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</si>
  <si>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</si>
  <si>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</si>
  <si>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</si>
  <si>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</si>
  <si>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</si>
  <si>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</si>
  <si>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</si>
  <si>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</si>
  <si>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</si>
  <si>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</si>
  <si>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</si>
  <si>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</si>
  <si>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</si>
  <si>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</si>
  <si>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</si>
  <si>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</si>
  <si>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</si>
  <si>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</si>
  <si>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</si>
  <si>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</si>
  <si>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</si>
  <si>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</si>
  <si>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</si>
  <si>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</si>
  <si>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</si>
  <si>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</si>
  <si>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</si>
  <si>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</si>
  <si>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</si>
  <si>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</si>
  <si>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</si>
  <si>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</si>
  <si>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</si>
  <si>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</si>
  <si>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</si>
  <si>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</si>
  <si>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</si>
  <si>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</si>
  <si>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</si>
  <si>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</si>
  <si>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</si>
  <si>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</si>
  <si>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</si>
  <si>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</si>
  <si>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</si>
  <si>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</si>
  <si>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</si>
  <si>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</si>
  <si>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</si>
  <si>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</si>
  <si>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</si>
  <si>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</si>
  <si>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</si>
  <si>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</si>
  <si>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</si>
  <si>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</si>
  <si>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</si>
  <si>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</si>
  <si>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</si>
  <si>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</si>
  <si>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</si>
  <si>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</si>
  <si>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</si>
  <si>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</si>
  <si>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</si>
  <si>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</si>
  <si>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</si>
  <si>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</si>
  <si>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</si>
  <si>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</si>
  <si>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</si>
  <si>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</si>
  <si>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</si>
  <si>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</si>
  <si>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</si>
  <si>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</si>
  <si>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</si>
  <si>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</si>
  <si>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</si>
  <si>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</si>
  <si>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</si>
  <si>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</si>
  <si>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</si>
  <si>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</si>
  <si>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</si>
  <si>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</si>
  <si>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</si>
  <si>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</si>
  <si>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</si>
  <si>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</si>
  <si>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</si>
  <si>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</si>
  <si>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</si>
  <si>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</si>
  <si>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</si>
  <si>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</si>
  <si>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</si>
  <si>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</si>
  <si>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</si>
  <si>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</si>
  <si>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</si>
  <si>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</si>
  <si>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</si>
  <si>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</si>
  <si>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</si>
  <si>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</si>
  <si>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</si>
  <si>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</si>
  <si>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</si>
  <si>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</si>
  <si>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</si>
  <si>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</si>
  <si>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</si>
  <si>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</si>
  <si>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</si>
  <si>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</si>
  <si>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</si>
  <si>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</si>
  <si>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</si>
  <si>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</si>
  <si>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</si>
  <si>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</si>
  <si>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</si>
  <si>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</si>
  <si>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</si>
  <si>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</si>
  <si>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</si>
  <si>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</si>
  <si>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</si>
  <si>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</si>
  <si>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</si>
  <si>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</si>
  <si>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</si>
  <si>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</si>
  <si>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</si>
  <si>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</si>
  <si>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</si>
  <si>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</si>
  <si>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</si>
  <si>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</si>
  <si>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</si>
  <si>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</si>
  <si>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</si>
  <si>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</si>
  <si>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</si>
  <si>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</si>
  <si>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</si>
  <si>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</si>
  <si>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</si>
  <si>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</si>
  <si>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</si>
  <si>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</si>
  <si>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</si>
  <si>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</si>
  <si>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</si>
  <si>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</si>
  <si>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</si>
  <si>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</si>
  <si>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</si>
  <si>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</si>
  <si>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</si>
  <si>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</si>
  <si>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</si>
  <si>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</si>
  <si>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</si>
  <si>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</si>
  <si>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</si>
  <si>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</si>
  <si>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</si>
  <si>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</si>
  <si>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</si>
  <si>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</si>
  <si>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</si>
  <si>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</si>
  <si>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</si>
  <si>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</si>
  <si>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</si>
  <si>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</si>
  <si>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</si>
  <si>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</si>
  <si>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</si>
  <si>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</si>
  <si>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</si>
  <si>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</si>
  <si>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</si>
  <si>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</si>
  <si>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</si>
  <si>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</si>
  <si>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</si>
  <si>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</si>
  <si>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</si>
  <si>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</si>
  <si>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</si>
  <si>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</si>
  <si>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</si>
  <si>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</si>
  <si>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</si>
  <si>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</si>
  <si>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</si>
  <si>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</si>
  <si>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</si>
  <si>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</si>
  <si>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</si>
  <si>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</si>
  <si>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</si>
  <si>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</si>
  <si>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</si>
  <si>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</si>
  <si>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</si>
  <si>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</si>
  <si>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</si>
  <si>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</si>
  <si>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</si>
  <si>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</si>
  <si>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</si>
  <si>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</si>
  <si>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</si>
  <si>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</si>
  <si>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</si>
  <si>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</si>
  <si>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</si>
  <si>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</si>
  <si>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</si>
  <si>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</si>
  <si>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</si>
  <si>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</si>
  <si>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</si>
  <si>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</si>
  <si>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</si>
  <si>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</si>
  <si>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</si>
  <si>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</si>
  <si>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</si>
  <si>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</si>
  <si>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</si>
  <si>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</si>
  <si>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</si>
  <si>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</si>
  <si>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</si>
  <si>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</si>
  <si>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</si>
  <si>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</si>
  <si>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</si>
  <si>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</si>
  <si>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</si>
  <si>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</si>
  <si>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</si>
  <si>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</si>
  <si>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</si>
  <si>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</si>
  <si>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</si>
  <si>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</si>
  <si>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</si>
  <si>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</si>
  <si>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</si>
  <si>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</si>
  <si>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</si>
  <si>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</si>
  <si>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</si>
  <si>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</si>
  <si>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</si>
  <si>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</si>
  <si>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</si>
  <si>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</si>
  <si>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</si>
  <si>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</si>
  <si>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</si>
  <si>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</si>
  <si>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</si>
  <si>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</si>
  <si>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</si>
  <si>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</si>
  <si>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</si>
  <si>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</si>
  <si>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</si>
  <si>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</si>
  <si>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</si>
  <si>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</si>
  <si>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</si>
  <si>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</si>
  <si>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</si>
  <si>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</si>
  <si>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</si>
  <si>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</si>
  <si>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</si>
  <si>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</si>
  <si>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</si>
  <si>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</si>
  <si>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</si>
  <si>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</si>
  <si>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</si>
  <si>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</si>
  <si>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</si>
  <si>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</si>
  <si>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</si>
  <si>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</si>
  <si>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</si>
  <si>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</si>
  <si>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</si>
  <si>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</si>
  <si>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</si>
  <si>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</si>
  <si>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</si>
  <si>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</si>
  <si>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</si>
  <si>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</si>
  <si>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</si>
  <si>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</si>
  <si>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</si>
  <si>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</si>
  <si>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</si>
  <si>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</si>
  <si>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</si>
  <si>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</si>
  <si>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</si>
  <si>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</si>
  <si>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</si>
  <si>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</si>
  <si>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</si>
  <si>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</si>
  <si>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</si>
  <si>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</si>
  <si>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</si>
  <si>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</si>
  <si>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</si>
  <si>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</si>
  <si>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</si>
  <si>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</si>
  <si>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</si>
  <si>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</si>
  <si>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</si>
  <si>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</si>
  <si>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</si>
  <si>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</si>
  <si>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</si>
  <si>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</si>
  <si>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</si>
  <si>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</si>
  <si>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</si>
  <si>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</si>
  <si>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</si>
  <si>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</si>
  <si>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</si>
  <si>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</si>
  <si>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</si>
  <si>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</si>
  <si>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</si>
  <si>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</si>
  <si>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</si>
  <si>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</si>
  <si>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</si>
  <si>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</si>
  <si>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</si>
  <si>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</si>
  <si>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</si>
  <si>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</si>
  <si>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</si>
  <si>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</si>
  <si>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</si>
  <si>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</si>
  <si>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</si>
  <si>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</si>
  <si>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</si>
  <si>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</si>
  <si>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</si>
  <si>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</si>
  <si>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</si>
  <si>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</si>
  <si>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</si>
  <si>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</si>
  <si>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</si>
  <si>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</si>
  <si>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</si>
  <si>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</si>
  <si>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</si>
  <si>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</si>
  <si>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</si>
  <si>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</si>
  <si>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</si>
  <si>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</si>
  <si>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</si>
  <si>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</si>
  <si>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</si>
  <si>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</si>
  <si>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</si>
  <si>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</si>
  <si>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</si>
  <si>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</si>
  <si>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</si>
  <si>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</si>
  <si>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</si>
  <si>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</si>
  <si>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</si>
  <si>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</si>
  <si>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</si>
  <si>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</si>
  <si>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</si>
  <si>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</si>
  <si>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</si>
  <si>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</si>
  <si>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</si>
  <si>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</si>
  <si>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</si>
  <si>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</si>
  <si>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</si>
  <si>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</si>
  <si>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</si>
  <si>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</si>
  <si>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</si>
  <si>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</si>
  <si>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</si>
  <si>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</si>
  <si>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</si>
  <si>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</si>
  <si>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</si>
  <si>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</si>
  <si>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</si>
  <si>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</si>
  <si>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</si>
  <si>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</si>
  <si>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</si>
  <si>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</si>
  <si>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</si>
  <si>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</si>
  <si>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</si>
  <si>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</si>
  <si>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</si>
  <si>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</si>
  <si>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</si>
  <si>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</si>
  <si>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</si>
  <si>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</si>
  <si>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</si>
  <si>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</si>
  <si>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</si>
  <si>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</si>
  <si>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</si>
  <si>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</si>
  <si>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</si>
  <si>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</si>
  <si>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</si>
  <si>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</si>
  <si>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</si>
  <si>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</si>
  <si>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</si>
  <si>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</si>
  <si>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</si>
  <si>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</si>
  <si>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</si>
  <si>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</si>
  <si>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</si>
  <si>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</si>
  <si>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</si>
  <si>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</si>
  <si>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</si>
  <si>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</si>
  <si>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</si>
  <si>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</si>
  <si>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</si>
  <si>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</si>
  <si>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</si>
  <si>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</si>
  <si>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</si>
  <si>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</si>
  <si>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</si>
  <si>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</si>
  <si>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</si>
  <si>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</si>
  <si>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</si>
  <si>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</si>
  <si>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</si>
  <si>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</si>
  <si>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</si>
  <si>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</si>
  <si>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</si>
  <si>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</si>
  <si>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</si>
  <si>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</si>
  <si>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</si>
  <si>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</si>
  <si>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</si>
  <si>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</si>
  <si>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</si>
  <si>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</si>
  <si>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</si>
  <si>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</si>
  <si>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</si>
  <si>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</si>
  <si>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</si>
  <si>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</si>
  <si>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</si>
  <si>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</si>
  <si>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</si>
  <si>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</si>
  <si>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</si>
  <si>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</si>
  <si>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</si>
  <si>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</si>
  <si>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</si>
  <si>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</si>
  <si>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</si>
  <si>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</si>
  <si>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</si>
  <si>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</si>
  <si>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</si>
  <si>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</si>
  <si>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</si>
  <si>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</si>
  <si>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</si>
  <si>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</si>
  <si>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</si>
  <si>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</si>
  <si>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</si>
  <si>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</si>
  <si>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</si>
  <si>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</si>
  <si>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</si>
  <si>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</si>
  <si>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</si>
  <si>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</si>
  <si>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</si>
  <si>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</si>
  <si>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</si>
  <si>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</si>
  <si>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</si>
  <si>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</si>
  <si>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</si>
  <si>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</si>
  <si>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</si>
  <si>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</si>
  <si>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</si>
  <si>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</si>
  <si>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</si>
  <si>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</si>
  <si>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</si>
  <si>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</si>
  <si>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</si>
  <si>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</si>
  <si>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</si>
  <si>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</si>
  <si>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</si>
  <si>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</si>
  <si>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</si>
  <si>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</si>
  <si>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</si>
  <si>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</si>
  <si>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</si>
  <si>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</si>
  <si>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</si>
  <si>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</si>
  <si>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</si>
  <si>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</si>
  <si>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</si>
  <si>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</si>
  <si>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</si>
  <si>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</si>
  <si>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</si>
  <si>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</si>
  <si>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</si>
  <si>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</si>
  <si>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</si>
  <si>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</si>
  <si>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</si>
  <si>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</si>
  <si>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</si>
  <si>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</si>
  <si>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</si>
  <si>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</si>
  <si>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</si>
  <si>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</si>
  <si>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</si>
  <si>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</si>
  <si>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</si>
  <si>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</si>
  <si>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</si>
  <si>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</si>
  <si>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</si>
  <si>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</si>
  <si>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</si>
  <si>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</si>
  <si>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</si>
  <si>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</si>
  <si>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</si>
  <si>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</si>
  <si>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</si>
  <si>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</si>
  <si>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</si>
  <si>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</si>
  <si>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</si>
  <si>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</si>
  <si>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</si>
  <si>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</si>
  <si>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</si>
  <si>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</si>
  <si>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</si>
  <si>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</si>
  <si>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</si>
  <si>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</si>
  <si>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</si>
  <si>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</si>
  <si>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</si>
  <si>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</si>
  <si>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</si>
  <si>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</si>
  <si>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</si>
  <si>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</si>
  <si>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</si>
  <si>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</si>
  <si>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</si>
  <si>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</si>
  <si>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</si>
  <si>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</si>
  <si>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</si>
  <si>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</si>
  <si>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</si>
  <si>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</si>
  <si>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</si>
  <si>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</si>
  <si>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</si>
  <si>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</si>
  <si>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</si>
  <si>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</si>
  <si>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</si>
  <si>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</si>
  <si>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</si>
  <si>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</si>
  <si>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</si>
  <si>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</si>
  <si>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</si>
  <si>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</si>
  <si>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</si>
  <si>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</si>
  <si>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</si>
  <si>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</si>
  <si>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</si>
  <si>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</si>
  <si>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</si>
  <si>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</si>
  <si>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</si>
  <si>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</si>
  <si>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</si>
  <si>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</si>
  <si>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</si>
  <si>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</si>
  <si>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</si>
  <si>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</si>
  <si>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</si>
  <si>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</si>
  <si>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</si>
  <si>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</si>
  <si>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</si>
  <si>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</si>
  <si>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</si>
  <si>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</si>
  <si>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</si>
  <si>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</si>
  <si>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</si>
  <si>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</si>
  <si>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</si>
  <si>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</si>
  <si>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</si>
  <si>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</si>
  <si>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</si>
  <si>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</si>
  <si>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</si>
  <si>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</si>
  <si>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</si>
  <si>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</si>
  <si>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</si>
  <si>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</si>
  <si>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</si>
  <si>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</si>
  <si>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</si>
  <si>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</si>
  <si>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</si>
  <si>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</si>
  <si>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</si>
  <si>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</si>
  <si>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</si>
  <si>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</si>
  <si>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</si>
  <si>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</si>
  <si>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</si>
  <si>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</si>
  <si>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</si>
  <si>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</si>
  <si>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</si>
  <si>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</si>
  <si>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</si>
  <si>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</si>
  <si>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</si>
  <si>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</si>
  <si>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</si>
  <si>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</si>
  <si>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</si>
  <si>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</si>
  <si>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</si>
  <si>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</si>
  <si>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</si>
  <si>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</si>
  <si>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</si>
  <si>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</si>
  <si>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</si>
  <si>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</si>
  <si>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</si>
  <si>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</si>
  <si>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</si>
  <si>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</si>
  <si>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</si>
  <si>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</si>
  <si>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</si>
  <si>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</si>
  <si>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</si>
  <si>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</si>
  <si>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</si>
  <si>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</si>
  <si>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</si>
  <si>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</si>
  <si>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</si>
  <si>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</si>
  <si>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</si>
  <si>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</si>
  <si>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</si>
  <si>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</si>
  <si>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</si>
  <si>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</si>
  <si>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</si>
  <si>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</si>
  <si>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</si>
  <si>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</si>
  <si>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</si>
  <si>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</si>
  <si>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</si>
  <si>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</si>
  <si>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</si>
  <si>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</si>
  <si>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</si>
  <si>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</si>
  <si>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</si>
  <si>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</si>
  <si>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</si>
  <si>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</si>
  <si>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</si>
  <si>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</si>
  <si>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</si>
  <si>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</si>
  <si>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</si>
  <si>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</si>
  <si>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</si>
  <si>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</si>
  <si>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</si>
  <si>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</si>
  <si>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</si>
  <si>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</si>
  <si>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</si>
  <si>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</si>
  <si>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</si>
  <si>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</si>
  <si>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</si>
  <si>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</si>
  <si>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</si>
  <si>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</si>
  <si>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</si>
  <si>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</si>
  <si>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</si>
  <si>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</si>
  <si>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</si>
  <si>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</si>
  <si>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</si>
  <si>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</si>
  <si>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</si>
  <si>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</si>
  <si>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</si>
  <si>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</si>
  <si>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</si>
  <si>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</si>
  <si>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</si>
  <si>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</si>
  <si>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</si>
  <si>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</si>
  <si>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</si>
  <si>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</si>
  <si>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</si>
  <si>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</si>
  <si>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</si>
  <si>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</si>
  <si>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</si>
  <si>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</si>
  <si>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</si>
  <si>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</si>
  <si>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</si>
  <si>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CEROU A MILHARS</t>
  </si>
  <si>
    <t>LE CEROU</t>
  </si>
  <si>
    <t>05122000</t>
  </si>
  <si>
    <t>18310006400033</t>
  </si>
  <si>
    <t>Agence de l'Eau Adour-Garonne</t>
  </si>
  <si>
    <t>34255833500077</t>
  </si>
  <si>
    <t>AQUASCOP BIOLOGIE site de Monptellier</t>
  </si>
  <si>
    <t>IBMR-20-M136</t>
  </si>
  <si>
    <t>AURELIA MARQUIS, ROMAIN VOLKMANN</t>
  </si>
  <si>
    <t>IBMR standard</t>
  </si>
  <si>
    <t>GAUCHE</t>
  </si>
  <si>
    <t>ETIAGE NORMAL</t>
  </si>
  <si>
    <t>ENSOLEILLE</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</si>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</sst>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2">
      <selection activeCell="B102" sqref="B10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610775</v>
      </c>
      <c r="G10" s="113"/>
      <c r="H10" s="114"/>
    </row>
    <row r="11" spans="1:8" ht="15">
      <c r="A11" s="10" t="s">
        <v>2277</v>
      </c>
      <c r="B11" s="47">
        <v>44076</v>
      </c>
      <c r="D11" s="10" t="s">
        <v>2280</v>
      </c>
      <c r="E11" s="52">
        <v>6337116</v>
      </c>
      <c r="G11" s="113"/>
      <c r="H11" s="114"/>
    </row>
    <row r="12" spans="1:8" ht="15">
      <c r="A12" s="10" t="s">
        <v>2283</v>
      </c>
      <c r="B12" s="52" t="s">
        <v>5294</v>
      </c>
      <c r="D12" s="10" t="s">
        <v>2281</v>
      </c>
      <c r="E12" s="52">
        <v>610675</v>
      </c>
      <c r="G12" s="115"/>
      <c r="H12" s="116"/>
    </row>
    <row r="13" spans="1:5" ht="17.25" customHeight="1" thickBot="1">
      <c r="A13" s="2"/>
      <c r="B13" s="55"/>
      <c r="D13" s="10" t="s">
        <v>2282</v>
      </c>
      <c r="E13" s="52">
        <v>6337109</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610775</v>
      </c>
    </row>
    <row r="18" spans="1:3" ht="15">
      <c r="A18" s="123"/>
      <c r="B18" s="49" t="s">
        <v>2267</v>
      </c>
      <c r="C18" s="61">
        <f>E11</f>
        <v>6337116</v>
      </c>
    </row>
    <row r="19" spans="1:2" ht="15">
      <c r="A19" s="3" t="s">
        <v>2063</v>
      </c>
      <c r="B19" s="29">
        <v>145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63</v>
      </c>
      <c r="D35" s="28" t="s">
        <v>2284</v>
      </c>
      <c r="E35" s="32">
        <v>37</v>
      </c>
    </row>
    <row r="36" spans="1:5" s="7" customFormat="1" ht="15" customHeight="1">
      <c r="A36" s="5" t="s">
        <v>2113</v>
      </c>
      <c r="B36" s="30">
        <v>68</v>
      </c>
      <c r="C36" s="6"/>
      <c r="D36" s="8" t="s">
        <v>2112</v>
      </c>
      <c r="E36" s="30">
        <v>32</v>
      </c>
    </row>
    <row r="37" spans="1:5" s="7" customFormat="1" ht="15" customHeight="1">
      <c r="A37" s="5" t="s">
        <v>2111</v>
      </c>
      <c r="B37" s="30">
        <v>9.8</v>
      </c>
      <c r="C37" s="6"/>
      <c r="D37" s="8" t="s">
        <v>2110</v>
      </c>
      <c r="E37" s="30">
        <v>12.3</v>
      </c>
    </row>
    <row r="38" spans="1:5" s="7" customFormat="1" ht="15" customHeight="1">
      <c r="A38" s="5" t="s">
        <v>2115</v>
      </c>
      <c r="B38" s="30">
        <v>8</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4</v>
      </c>
      <c r="C58" s="6"/>
      <c r="D58" s="10" t="s">
        <v>2094</v>
      </c>
      <c r="E58" s="9">
        <v>4</v>
      </c>
    </row>
    <row r="59" spans="1:5" s="15" customFormat="1" ht="15">
      <c r="A59" s="3" t="s">
        <v>2093</v>
      </c>
      <c r="B59" s="9">
        <v>3</v>
      </c>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v>1</v>
      </c>
      <c r="C66" s="6"/>
      <c r="D66" s="10" t="s">
        <v>2088</v>
      </c>
      <c r="E66" s="9">
        <v>4</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v>1</v>
      </c>
      <c r="C85" s="6"/>
      <c r="D85" s="10" t="s">
        <v>2073</v>
      </c>
      <c r="E85" s="9">
        <v>1</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0.1</v>
      </c>
      <c r="E97" s="35">
        <v>0.01</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0.1</v>
      </c>
      <c r="E98" s="35"/>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c r="E99" s="35">
        <v>0.01</v>
      </c>
      <c r="F99" s="35" t="s">
        <v>2290</v>
      </c>
      <c r="G99" s="79"/>
      <c r="H99" s="80"/>
    </row>
    <row r="100" spans="1:8" ht="15">
      <c r="A100" s="33" t="s">
        <v>1322</v>
      </c>
      <c r="B100" s="20" t="str">
        <f>IF(A100="NEWCOD",IF(ISBLANK(G100),"renseigner le champ 'Nouveau taxon'",G100),VLOOKUP(A100,'Ref Taxo'!A:B,2,FALSE))</f>
        <v xml:space="preserve">Paralemanea </v>
      </c>
      <c r="C100" s="21">
        <f>IF(A100="NEWCOD",IF(ISBLANK(H100),"NoCod",H100),VLOOKUP(A100,'Ref Taxo'!A:D,4,FALSE))</f>
        <v>31566</v>
      </c>
      <c r="D100" s="34">
        <v>0.1</v>
      </c>
      <c r="E100" s="35"/>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0.03</v>
      </c>
      <c r="E101" s="35">
        <v>0.32</v>
      </c>
      <c r="F101" s="35" t="s">
        <v>2290</v>
      </c>
      <c r="G101" s="79"/>
      <c r="H101" s="80"/>
    </row>
    <row r="102" spans="1:8" ht="15">
      <c r="A102" s="33" t="s">
        <v>4230</v>
      </c>
      <c r="B102" s="20" t="str">
        <f>IF(A102="NEWCOD",IF(ISBLANK(G102),"renseigner le champ 'Nouveau taxon'",G102),VLOOKUP(A102,'Ref Taxo'!A:B,2,FALSE))</f>
        <v>Pleurosira</v>
      </c>
      <c r="C102" s="21">
        <f>IF(A102="NEWCOD",IF(ISBLANK(H102),"NoCod",H102),VLOOKUP(A102,'Ref Taxo'!A:D,4,FALSE))</f>
        <v>9515</v>
      </c>
      <c r="D102" s="34">
        <v>0.01</v>
      </c>
      <c r="E102" s="35"/>
      <c r="F102" s="35" t="s">
        <v>2290</v>
      </c>
      <c r="G102" s="79"/>
      <c r="H102" s="80"/>
    </row>
    <row r="103" spans="1:8" ht="15">
      <c r="A103" s="33" t="s">
        <v>1815</v>
      </c>
      <c r="B103" s="20" t="str">
        <f>IF(A103="NEWCOD",IF(ISBLANK(G103),"renseigner le champ 'Nouveau taxon'",G103),VLOOKUP(A103,'Ref Taxo'!A:B,2,FALSE))</f>
        <v>Scytonema</v>
      </c>
      <c r="C103" s="21">
        <f>IF(A103="NEWCOD",IF(ISBLANK(H103),"NoCod",H103),VLOOKUP(A103,'Ref Taxo'!A:D,4,FALSE))</f>
        <v>1114</v>
      </c>
      <c r="D103" s="34">
        <v>0.01</v>
      </c>
      <c r="E103" s="35"/>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c r="E104" s="35">
        <v>0.01</v>
      </c>
      <c r="F104" s="35" t="s">
        <v>2290</v>
      </c>
      <c r="G104" s="79"/>
      <c r="H104" s="80"/>
    </row>
    <row r="105" spans="1:8" ht="15">
      <c r="A105" s="33" t="s">
        <v>431</v>
      </c>
      <c r="B105" s="20" t="str">
        <f>IF(A105="NEWCOD",IF(ISBLANK(G105),"renseigner le champ 'Nouveau taxon'",G105),VLOOKUP(A105,'Ref Taxo'!A:B,2,FALSE))</f>
        <v>Cinclidotus danubicus</v>
      </c>
      <c r="C105" s="21">
        <f>IF(A105="NEWCOD",IF(ISBLANK(H105),"NoCod",H105),VLOOKUP(A105,'Ref Taxo'!A:D,4,FALSE))</f>
        <v>1319</v>
      </c>
      <c r="D105" s="34">
        <v>2</v>
      </c>
      <c r="E105" s="35"/>
      <c r="F105" s="35" t="s">
        <v>2290</v>
      </c>
      <c r="G105" s="79"/>
      <c r="H105" s="80"/>
    </row>
    <row r="106" spans="1:8" ht="15">
      <c r="A106" s="33" t="s">
        <v>741</v>
      </c>
      <c r="B106" s="20" t="str">
        <f>IF(A106="NEWCOD",IF(ISBLANK(G106),"renseigner le champ 'Nouveau taxon'",G106),VLOOKUP(A106,'Ref Taxo'!A:B,2,FALSE))</f>
        <v>Fissidens fontanus</v>
      </c>
      <c r="C106" s="21">
        <f>IF(A106="NEWCOD",IF(ISBLANK(H106),"NoCod",H106),VLOOKUP(A106,'Ref Taxo'!A:D,4,FALSE))</f>
        <v>31545</v>
      </c>
      <c r="D106" s="34">
        <v>2</v>
      </c>
      <c r="E106" s="35">
        <v>1.5</v>
      </c>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35"/>
      <c r="F107" s="35" t="s">
        <v>2290</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1</v>
      </c>
      <c r="E108" s="35">
        <v>0.01</v>
      </c>
      <c r="F108" s="35" t="s">
        <v>2290</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0.01</v>
      </c>
      <c r="E109" s="35"/>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3</v>
      </c>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2021-03-11T16:10:08Z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