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5000" sheetId="2" r:id="rId2"/>
    <sheet name="Mises à jour" sheetId="3" r:id="rId3"/>
  </sheets>
  <definedNames/>
  <calcPr calcId="145621"/>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<sst xmlns="http://schemas.openxmlformats.org/spreadsheetml/2006/main" count="6489" uniqueCount="5306">
  <si>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</si>
  <si>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</si>
  <si>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</si>
  <si>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</si>
  <si>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</si>
  <si>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</si>
  <si>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</si>
  <si>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</si>
  <si>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</si>
  <si>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</si>
  <si>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</si>
  <si>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</si>
  <si>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</si>
  <si>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</si>
  <si>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</si>
  <si>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</si>
  <si>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</si>
  <si>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</si>
  <si>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</si>
  <si>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</si>
  <si>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</si>
  <si>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</si>
  <si>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</si>
  <si>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</si>
  <si>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</si>
  <si>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</si>
  <si>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</si>
  <si>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</si>
  <si>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</si>
  <si>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</si>
  <si>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</si>
  <si>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</si>
  <si>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</si>
  <si>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</si>
  <si>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</si>
  <si>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</si>
  <si>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</si>
  <si>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</si>
  <si>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</si>
  <si>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</si>
  <si>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</si>
  <si>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</si>
  <si>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</si>
  <si>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</si>
  <si>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</si>
  <si>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</si>
  <si>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</si>
  <si>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</si>
  <si>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</si>
  <si>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</si>
  <si>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</si>
  <si>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</si>
  <si>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</si>
  <si>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</si>
  <si>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</si>
  <si>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</si>
  <si>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</si>
  <si>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</si>
  <si>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</si>
  <si>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</si>
  <si>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</si>
  <si>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</si>
  <si>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</si>
  <si>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</si>
  <si>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</si>
  <si>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</si>
  <si>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</si>
  <si>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</si>
  <si>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</si>
  <si>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</si>
  <si>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</si>
  <si>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</si>
  <si>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</si>
  <si>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</si>
  <si>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</si>
  <si>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</si>
  <si>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</si>
  <si>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</si>
  <si>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</si>
  <si>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</si>
  <si>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</si>
  <si>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</si>
  <si>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</si>
  <si>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</si>
  <si>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</si>
  <si>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</si>
  <si>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</si>
  <si>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</si>
  <si>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</si>
  <si>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</si>
  <si>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</si>
  <si>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</si>
  <si>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</si>
  <si>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</si>
  <si>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</si>
  <si>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</si>
  <si>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</si>
  <si>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</si>
  <si>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</si>
  <si>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</si>
  <si>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</si>
  <si>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</si>
  <si>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</si>
  <si>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</si>
  <si>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</si>
  <si>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</si>
  <si>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</si>
  <si>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</si>
  <si>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</si>
  <si>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</si>
  <si>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</si>
  <si>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</si>
  <si>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</si>
  <si>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</si>
  <si>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</si>
  <si>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</si>
  <si>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</si>
  <si>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</si>
  <si>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</si>
  <si>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</si>
  <si>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</si>
  <si>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</si>
  <si>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</si>
  <si>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</si>
  <si>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</si>
  <si>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</si>
  <si>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</si>
  <si>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</si>
  <si>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</si>
  <si>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</si>
  <si>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</si>
  <si>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</si>
  <si>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</si>
  <si>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</si>
  <si>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</si>
  <si>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</si>
  <si>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</si>
  <si>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</si>
  <si>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</si>
  <si>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</si>
  <si>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</si>
  <si>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</si>
  <si>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</si>
  <si>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</si>
  <si>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</si>
  <si>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</si>
  <si>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</si>
  <si>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</si>
  <si>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</si>
  <si>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</si>
  <si>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</si>
  <si>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</si>
  <si>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</si>
  <si>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</si>
  <si>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</si>
  <si>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</si>
  <si>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</si>
  <si>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</si>
  <si>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</si>
  <si>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</si>
  <si>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</si>
  <si>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</si>
  <si>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</si>
  <si>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</si>
  <si>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</si>
  <si>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</si>
  <si>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</si>
  <si>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</si>
  <si>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</si>
  <si>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</si>
  <si>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</si>
  <si>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</si>
  <si>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</si>
  <si>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</si>
  <si>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</si>
  <si>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</si>
  <si>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</si>
  <si>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</si>
  <si>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</si>
  <si>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</si>
  <si>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</si>
  <si>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</si>
  <si>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</si>
  <si>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</si>
  <si>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</si>
  <si>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</si>
  <si>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</si>
  <si>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</si>
  <si>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</si>
  <si>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</si>
  <si>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</si>
  <si>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</si>
  <si>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</si>
  <si>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</si>
  <si>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</si>
  <si>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</si>
  <si>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</si>
  <si>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</si>
  <si>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</si>
  <si>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</si>
  <si>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</si>
  <si>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</si>
  <si>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</si>
  <si>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</si>
  <si>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</si>
  <si>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</si>
  <si>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</si>
  <si>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</si>
  <si>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</si>
  <si>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</si>
  <si>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</si>
  <si>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</si>
  <si>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</si>
  <si>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</si>
  <si>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</si>
  <si>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</si>
  <si>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</si>
  <si>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</si>
  <si>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</si>
  <si>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</si>
  <si>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</si>
  <si>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</si>
  <si>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</si>
  <si>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</si>
  <si>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</si>
  <si>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</si>
  <si>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</si>
  <si>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</si>
  <si>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</si>
  <si>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</si>
  <si>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</si>
  <si>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</si>
  <si>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</si>
  <si>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</si>
  <si>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</si>
  <si>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</si>
  <si>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</si>
  <si>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</si>
  <si>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</si>
  <si>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</si>
  <si>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</si>
  <si>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</si>
  <si>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</si>
  <si>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</si>
  <si>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</si>
  <si>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</si>
  <si>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</si>
  <si>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</si>
  <si>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</si>
  <si>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</si>
  <si>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</si>
  <si>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</si>
  <si>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</si>
  <si>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</si>
  <si>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</si>
  <si>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</si>
  <si>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</si>
  <si>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</si>
  <si>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</si>
  <si>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</si>
  <si>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</si>
  <si>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</si>
  <si>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</si>
  <si>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</si>
  <si>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</si>
  <si>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</si>
  <si>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</si>
  <si>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</si>
  <si>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</si>
  <si>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</si>
  <si>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</si>
  <si>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</si>
  <si>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</si>
  <si>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</si>
  <si>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</si>
  <si>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</si>
  <si>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</si>
  <si>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</si>
  <si>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</si>
  <si>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</si>
  <si>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</si>
  <si>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</si>
  <si>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</si>
  <si>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</si>
  <si>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</si>
  <si>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</si>
  <si>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</si>
  <si>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</si>
  <si>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</si>
  <si>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</si>
  <si>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</si>
  <si>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</si>
  <si>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</si>
  <si>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</si>
  <si>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</si>
  <si>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</si>
  <si>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</si>
  <si>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</si>
  <si>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</si>
  <si>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</si>
  <si>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</si>
  <si>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</si>
  <si>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</si>
  <si>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</si>
  <si>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</si>
  <si>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</si>
  <si>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</si>
  <si>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</si>
  <si>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</si>
  <si>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</si>
  <si>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</si>
  <si>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</si>
  <si>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</si>
  <si>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</si>
  <si>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</si>
  <si>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</si>
  <si>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</si>
  <si>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</si>
  <si>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</si>
  <si>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</si>
  <si>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</si>
  <si>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</si>
  <si>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</si>
  <si>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</si>
  <si>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</si>
  <si>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</si>
  <si>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</si>
  <si>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</si>
  <si>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</si>
  <si>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</si>
  <si>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</si>
  <si>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</si>
  <si>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</si>
  <si>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</si>
  <si>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</si>
  <si>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</si>
  <si>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</si>
  <si>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</si>
  <si>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</si>
  <si>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</si>
  <si>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</si>
  <si>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</si>
  <si>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</si>
  <si>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</si>
  <si>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</si>
  <si>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</si>
  <si>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</si>
  <si>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</si>
  <si>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</si>
  <si>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</si>
  <si>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</si>
  <si>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</si>
  <si>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</si>
  <si>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</si>
  <si>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</si>
  <si>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</si>
  <si>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</si>
  <si>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</si>
  <si>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</si>
  <si>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</si>
  <si>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</si>
  <si>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</si>
  <si>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</si>
  <si>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</si>
  <si>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</si>
  <si>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</si>
  <si>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</si>
  <si>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</si>
  <si>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</si>
  <si>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</si>
  <si>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</si>
  <si>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</si>
  <si>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</si>
  <si>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</si>
  <si>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</si>
  <si>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</si>
  <si>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</si>
  <si>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</si>
  <si>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</si>
  <si>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</si>
  <si>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</si>
  <si>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</si>
  <si>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</si>
  <si>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</si>
  <si>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</si>
  <si>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</si>
  <si>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</si>
  <si>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</si>
  <si>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</si>
  <si>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</si>
  <si>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</si>
  <si>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</si>
  <si>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</si>
  <si>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</si>
  <si>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</si>
  <si>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</si>
  <si>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</si>
  <si>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</si>
  <si>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</si>
  <si>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</si>
  <si>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</si>
  <si>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</si>
  <si>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</si>
  <si>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</si>
  <si>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</si>
  <si>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</si>
  <si>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</si>
  <si>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</si>
  <si>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</si>
  <si>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</si>
  <si>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</si>
  <si>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</si>
  <si>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</si>
  <si>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</si>
  <si>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</si>
  <si>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</si>
  <si>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</si>
  <si>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</si>
  <si>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</si>
  <si>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</si>
  <si>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</si>
  <si>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</si>
  <si>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</si>
  <si>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</si>
  <si>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</si>
  <si>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</si>
  <si>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</si>
  <si>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</si>
  <si>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</si>
  <si>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</si>
  <si>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</si>
  <si>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</si>
  <si>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</si>
  <si>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</si>
  <si>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</si>
  <si>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</si>
  <si>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</si>
  <si>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</si>
  <si>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</si>
  <si>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</si>
  <si>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</si>
  <si>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</si>
  <si>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</si>
  <si>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</si>
  <si>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</si>
  <si>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</si>
  <si>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</si>
  <si>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</si>
  <si>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</si>
  <si>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</si>
  <si>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</si>
  <si>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</si>
  <si>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</si>
  <si>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</si>
  <si>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</si>
  <si>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</si>
  <si>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</si>
  <si>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</si>
  <si>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</si>
  <si>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</si>
  <si>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</si>
  <si>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</si>
  <si>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</si>
  <si>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</si>
  <si>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</si>
  <si>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</si>
  <si>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</si>
  <si>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</si>
  <si>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</si>
  <si>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</si>
  <si>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</si>
  <si>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</si>
  <si>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</si>
  <si>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</si>
  <si>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</si>
  <si>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</si>
  <si>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</si>
  <si>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</si>
  <si>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</si>
  <si>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</si>
  <si>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</si>
  <si>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</si>
  <si>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</si>
  <si>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</si>
  <si>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</si>
  <si>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</si>
  <si>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</si>
  <si>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</si>
  <si>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</si>
  <si>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</si>
  <si>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</si>
  <si>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</si>
  <si>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</si>
  <si>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</si>
  <si>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</si>
  <si>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</si>
  <si>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</si>
  <si>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</si>
  <si>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</si>
  <si>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</si>
  <si>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</si>
  <si>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</si>
  <si>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</si>
  <si>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</si>
  <si>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</si>
  <si>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</si>
  <si>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</si>
  <si>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</si>
  <si>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</si>
  <si>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</si>
  <si>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</si>
  <si>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</si>
  <si>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</si>
  <si>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</si>
  <si>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</si>
  <si>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</si>
  <si>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</si>
  <si>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</si>
  <si>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</si>
  <si>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</si>
  <si>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</si>
  <si>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</si>
  <si>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</si>
  <si>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</si>
  <si>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</si>
  <si>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</si>
  <si>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</si>
  <si>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</si>
  <si>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</si>
  <si>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</si>
  <si>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</si>
  <si>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</si>
  <si>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</si>
  <si>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</si>
  <si>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</si>
  <si>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</si>
  <si>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</si>
  <si>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</si>
  <si>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</si>
  <si>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</si>
  <si>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</si>
  <si>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</si>
  <si>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</si>
  <si>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</si>
  <si>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</si>
  <si>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</si>
  <si>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</si>
  <si>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</si>
  <si>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</si>
  <si>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</si>
  <si>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</si>
  <si>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</si>
  <si>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</si>
  <si>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</si>
  <si>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</si>
  <si>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</si>
  <si>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</si>
  <si>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</si>
  <si>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</si>
  <si>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</si>
  <si>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</si>
  <si>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</si>
  <si>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</si>
  <si>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</si>
  <si>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</si>
  <si>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</si>
  <si>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</si>
  <si>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</si>
  <si>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</si>
  <si>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</si>
  <si>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</si>
  <si>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</si>
  <si>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</si>
  <si>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</si>
  <si>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</si>
  <si>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</si>
  <si>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</si>
  <si>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</si>
  <si>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</si>
  <si>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</si>
  <si>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</si>
  <si>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</si>
  <si>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</si>
  <si>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</si>
  <si>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</si>
  <si>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</si>
  <si>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</si>
  <si>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</si>
  <si>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</si>
  <si>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</si>
  <si>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</si>
  <si>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</si>
  <si>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</si>
  <si>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</si>
  <si>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</si>
  <si>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</si>
  <si>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</si>
  <si>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</si>
  <si>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</si>
  <si>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</si>
  <si>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</si>
  <si>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</si>
  <si>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</si>
  <si>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</si>
  <si>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</si>
  <si>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</si>
  <si>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</si>
  <si>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</si>
  <si>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</si>
  <si>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</si>
  <si>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</si>
  <si>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</si>
  <si>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</si>
  <si>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</si>
  <si>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</si>
  <si>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</si>
  <si>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</si>
  <si>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</si>
  <si>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</si>
  <si>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</si>
  <si>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</si>
  <si>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</si>
  <si>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</si>
  <si>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</si>
  <si>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</si>
  <si>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</si>
  <si>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</si>
  <si>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</si>
  <si>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</si>
  <si>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</si>
  <si>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</si>
  <si>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</si>
  <si>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</si>
  <si>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</si>
  <si>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</si>
  <si>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</si>
  <si>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</si>
  <si>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</si>
  <si>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</si>
  <si>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</si>
  <si>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</si>
  <si>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</si>
  <si>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</si>
  <si>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</si>
  <si>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</si>
  <si>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</si>
  <si>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</si>
  <si>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</si>
  <si>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</si>
  <si>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</si>
  <si>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</si>
  <si>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</si>
  <si>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</si>
  <si>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</si>
  <si>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</si>
  <si>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</si>
  <si>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</si>
  <si>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</si>
  <si>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</si>
  <si>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</si>
  <si>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</si>
  <si>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</si>
  <si>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</si>
  <si>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</si>
  <si>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</si>
  <si>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</si>
  <si>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</si>
  <si>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</si>
  <si>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</si>
  <si>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</si>
  <si>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</si>
  <si>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</si>
  <si>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</si>
  <si>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</si>
  <si>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</si>
  <si>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</si>
  <si>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</si>
  <si>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</si>
  <si>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</si>
  <si>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</si>
  <si>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</si>
  <si>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</si>
  <si>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</si>
  <si>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</si>
  <si>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</si>
  <si>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</si>
  <si>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</si>
  <si>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</si>
  <si>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</si>
  <si>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</si>
  <si>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</si>
  <si>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</si>
  <si>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</si>
  <si>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</si>
  <si>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</si>
  <si>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</si>
  <si>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</si>
  <si>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</si>
  <si>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</si>
  <si>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</si>
  <si>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</si>
  <si>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</si>
  <si>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</si>
  <si>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</si>
  <si>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</si>
  <si>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</si>
  <si>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</si>
  <si>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</si>
  <si>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</si>
  <si>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</si>
  <si>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</si>
  <si>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</si>
  <si>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</si>
  <si>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</si>
  <si>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</si>
  <si>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</si>
  <si>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</si>
  <si>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</si>
  <si>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</si>
  <si>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</si>
  <si>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</si>
  <si>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</si>
  <si>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</si>
  <si>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</si>
  <si>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</si>
  <si>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</si>
  <si>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</si>
  <si>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</si>
  <si>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</si>
  <si>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</si>
  <si>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</si>
  <si>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</si>
  <si>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</si>
  <si>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</si>
  <si>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</si>
  <si>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</si>
  <si>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</si>
  <si>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</si>
  <si>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</si>
  <si>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</si>
  <si>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</si>
  <si>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</si>
  <si>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</si>
  <si>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</si>
  <si>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</si>
  <si>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</si>
  <si>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</si>
  <si>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</si>
  <si>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</si>
  <si>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</si>
  <si>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</si>
  <si>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</si>
  <si>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</si>
  <si>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</si>
  <si>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</si>
  <si>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</si>
  <si>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</si>
  <si>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</si>
  <si>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</si>
  <si>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</si>
  <si>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</si>
  <si>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</si>
  <si>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</si>
  <si>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</si>
  <si>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</si>
  <si>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</si>
  <si>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</si>
  <si>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</si>
  <si>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</si>
  <si>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</si>
  <si>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</si>
  <si>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</si>
  <si>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</si>
  <si>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</si>
  <si>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</si>
  <si>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</si>
  <si>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</si>
  <si>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</si>
  <si>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</si>
  <si>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</si>
  <si>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</si>
  <si>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</si>
  <si>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</si>
  <si>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</si>
  <si>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</si>
  <si>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</si>
  <si>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</si>
  <si>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</si>
  <si>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</si>
  <si>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</si>
  <si>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</si>
  <si>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</si>
  <si>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</si>
  <si>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</si>
  <si>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</si>
  <si>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</si>
  <si>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</si>
  <si>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</si>
  <si>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</si>
  <si>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</si>
  <si>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</si>
  <si>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</si>
  <si>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</si>
  <si>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</si>
  <si>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</si>
  <si>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</si>
  <si>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</si>
  <si>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</si>
  <si>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</si>
  <si>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</si>
  <si>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</si>
  <si>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</si>
  <si>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</si>
  <si>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</si>
  <si>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</si>
  <si>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</si>
  <si>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</si>
  <si>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</si>
  <si>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</si>
  <si>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</si>
  <si>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</si>
  <si>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</si>
  <si>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</si>
  <si>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</si>
  <si>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</si>
  <si>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</si>
  <si>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</si>
  <si>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</si>
  <si>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</si>
  <si>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</si>
  <si>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</si>
  <si>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</si>
  <si>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</si>
  <si>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</si>
  <si>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</si>
  <si>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</si>
  <si>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</si>
  <si>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</si>
  <si>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</si>
  <si>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</si>
  <si>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</si>
  <si>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</si>
  <si>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</si>
  <si>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</si>
  <si>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</si>
  <si>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</si>
  <si>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</si>
  <si>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</si>
  <si>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</si>
  <si>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</si>
  <si>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</si>
  <si>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</si>
  <si>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</si>
  <si>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</si>
  <si>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</si>
  <si>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</si>
  <si>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</si>
  <si>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</si>
  <si>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</si>
  <si>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</si>
  <si>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</si>
  <si>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</si>
  <si>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</si>
  <si>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</si>
  <si>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</si>
  <si>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</si>
  <si>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</si>
  <si>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</si>
  <si>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</si>
  <si>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</si>
  <si>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</si>
  <si>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</si>
  <si>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</si>
  <si>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</si>
  <si>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</si>
  <si>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</si>
  <si>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</si>
  <si>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</si>
  <si>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</si>
  <si>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</si>
  <si>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</si>
  <si>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</si>
  <si>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</si>
  <si>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</si>
  <si>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</si>
  <si>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</si>
  <si>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</si>
  <si>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</si>
  <si>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</si>
  <si>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</si>
  <si>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</si>
  <si>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</si>
  <si>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</si>
  <si>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</si>
  <si>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</si>
  <si>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</si>
  <si>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</si>
  <si>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</si>
  <si>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</si>
  <si>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</si>
  <si>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</si>
  <si>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</si>
  <si>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</si>
  <si>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</si>
  <si>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</si>
  <si>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</si>
  <si>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</si>
  <si>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</si>
  <si>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</si>
  <si>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</si>
  <si>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</si>
  <si>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</si>
  <si>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</si>
  <si>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</si>
  <si>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</si>
  <si>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</si>
  <si>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</si>
  <si>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</si>
  <si>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</si>
  <si>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</si>
  <si>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</si>
  <si>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</si>
  <si>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</si>
  <si>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</si>
  <si>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</si>
  <si>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</si>
  <si>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</si>
  <si>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</si>
  <si>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</si>
  <si>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</si>
  <si>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</si>
  <si>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</si>
  <si>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</si>
  <si>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</si>
  <si>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</si>
  <si>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</si>
  <si>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</si>
  <si>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</si>
  <si>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</si>
  <si>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</si>
  <si>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</si>
  <si>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</si>
  <si>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</si>
  <si>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</si>
  <si>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</si>
  <si>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</si>
  <si>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</si>
  <si>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</si>
  <si>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</si>
  <si>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</si>
  <si>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</si>
  <si>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</si>
  <si>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</si>
  <si>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</si>
  <si>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</si>
  <si>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</si>
  <si>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</si>
  <si>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</si>
  <si>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</si>
  <si>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</si>
  <si>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</si>
  <si>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</si>
  <si>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</si>
  <si>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</si>
  <si>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</si>
  <si>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</si>
  <si>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</si>
  <si>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</si>
  <si>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</si>
  <si>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</si>
  <si>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</si>
  <si>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</si>
  <si>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</si>
  <si>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</si>
  <si>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</si>
  <si>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</si>
  <si>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</si>
  <si>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</si>
  <si>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</si>
  <si>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</si>
  <si>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</si>
  <si>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</si>
  <si>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</si>
  <si>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</si>
  <si>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</si>
  <si>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</si>
  <si>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</si>
  <si>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</si>
  <si>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</si>
  <si>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</si>
  <si>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</si>
  <si>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</si>
  <si>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</si>
  <si>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</si>
  <si>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</si>
  <si>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</si>
  <si>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</si>
  <si>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</si>
  <si>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</si>
  <si>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</si>
  <si>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</si>
  <si>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</si>
  <si>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</si>
  <si>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</si>
  <si>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</si>
  <si>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</si>
  <si>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</si>
  <si>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</si>
  <si>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</si>
  <si>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</si>
  <si>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</si>
  <si>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</si>
  <si>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</si>
  <si>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</si>
  <si>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</si>
  <si>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</si>
  <si>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</si>
  <si>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</si>
  <si>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</si>
  <si>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</si>
  <si>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</si>
  <si>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</si>
  <si>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</si>
  <si>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</si>
  <si>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</si>
  <si>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</si>
  <si>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</si>
  <si>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</si>
  <si>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</si>
  <si>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</si>
  <si>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</si>
  <si>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</si>
  <si>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</si>
  <si>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</si>
  <si>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</si>
  <si>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</si>
  <si>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</si>
  <si>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</si>
  <si>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</si>
  <si>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</si>
  <si>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</si>
  <si>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</si>
  <si>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</si>
  <si>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</si>
  <si>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</si>
  <si>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</si>
  <si>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</si>
  <si>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</si>
  <si>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</si>
  <si>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</si>
  <si>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</si>
  <si>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</si>
  <si>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</si>
  <si>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</si>
  <si>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</si>
  <si>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</si>
  <si>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</si>
  <si>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</si>
  <si>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</si>
  <si>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</si>
  <si>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</si>
  <si>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</si>
  <si>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</si>
  <si>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</si>
  <si>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</si>
  <si>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</si>
  <si>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</si>
  <si>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</si>
  <si>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</si>
  <si>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</si>
  <si>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</si>
  <si>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</si>
  <si>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</si>
  <si>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</si>
  <si>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</si>
  <si>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</si>
  <si>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</si>
  <si>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</si>
  <si>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</si>
  <si>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</si>
  <si>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</si>
  <si>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</si>
  <si>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</si>
  <si>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</si>
  <si>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</si>
  <si>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</si>
  <si>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</si>
  <si>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</si>
  <si>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</si>
  <si>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</si>
  <si>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</si>
  <si>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</si>
  <si>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</si>
  <si>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</si>
  <si>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</si>
  <si>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</si>
  <si>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</si>
  <si>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</si>
  <si>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</si>
  <si>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</si>
  <si>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</si>
  <si>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</si>
  <si>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</si>
  <si>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</si>
  <si>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</si>
  <si>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</si>
  <si>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</si>
  <si>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</si>
  <si>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</si>
  <si>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</si>
  <si>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</si>
  <si>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</si>
  <si>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</si>
  <si>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</si>
  <si>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</si>
  <si>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</si>
  <si>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</si>
  <si>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</si>
  <si>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</si>
  <si>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</si>
  <si>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</si>
  <si>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</si>
  <si>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</si>
  <si>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</si>
  <si>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</si>
  <si>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</si>
  <si>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</si>
  <si>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</si>
  <si>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</si>
  <si>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</si>
  <si>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</si>
  <si>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</si>
  <si>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</si>
  <si>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</si>
  <si>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</si>
  <si>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</si>
  <si>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</si>
  <si>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</si>
  <si>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</si>
  <si>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</si>
  <si>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</si>
  <si>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</si>
  <si>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</si>
  <si>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</si>
  <si>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</si>
  <si>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</si>
  <si>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</si>
  <si>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</si>
  <si>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</si>
  <si>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</si>
  <si>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</si>
  <si>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</si>
  <si>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</si>
  <si>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</si>
  <si>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</si>
  <si>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</si>
  <si>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</si>
  <si>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</si>
  <si>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</si>
  <si>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</si>
  <si>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</si>
  <si>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</si>
  <si>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</si>
  <si>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</si>
  <si>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</si>
  <si>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</si>
  <si>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</si>
  <si>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</si>
  <si>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</si>
  <si>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</si>
  <si>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</si>
  <si>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</si>
  <si>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</si>
  <si>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</si>
  <si>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</si>
  <si>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</si>
  <si>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</si>
  <si>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</si>
  <si>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</si>
  <si>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</si>
  <si>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</si>
  <si>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</si>
  <si>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</si>
  <si>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</si>
  <si>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</si>
  <si>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</si>
  <si>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</si>
  <si>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</si>
  <si>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</si>
  <si>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</si>
  <si>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</si>
  <si>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</si>
  <si>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</si>
  <si>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</si>
  <si>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</si>
  <si>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</si>
  <si>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</si>
  <si>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</si>
  <si>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</si>
  <si>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</si>
  <si>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</si>
  <si>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</si>
  <si>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</si>
  <si>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</si>
  <si>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</si>
  <si>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</si>
  <si>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</si>
  <si>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</si>
  <si>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</si>
  <si>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</si>
  <si>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</si>
  <si>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</si>
  <si>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</si>
  <si>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</si>
  <si>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</si>
  <si>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</si>
  <si>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</si>
  <si>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</si>
  <si>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</si>
  <si>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</si>
  <si>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</si>
  <si>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</si>
  <si>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</si>
  <si>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</si>
  <si>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</si>
  <si>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</si>
  <si>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</si>
  <si>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</si>
  <si>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</si>
  <si>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</si>
  <si>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</si>
  <si>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</si>
  <si>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</si>
  <si>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</si>
  <si>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</si>
  <si>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</si>
  <si>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</si>
  <si>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</si>
  <si>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</si>
  <si>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</si>
  <si>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</si>
  <si>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</si>
  <si>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</si>
  <si>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</si>
  <si>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</si>
  <si>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</si>
  <si>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</si>
  <si>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</si>
  <si>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</si>
  <si>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</si>
  <si>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</si>
  <si>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</si>
  <si>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</si>
  <si>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</si>
  <si>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</si>
  <si>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</si>
  <si>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</si>
  <si>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</si>
  <si>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</si>
  <si>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</si>
  <si>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</si>
  <si>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</si>
  <si>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</si>
  <si>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</si>
  <si>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</si>
  <si>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</si>
  <si>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</si>
  <si>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</si>
  <si>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</si>
  <si>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</si>
  <si>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</si>
  <si>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</si>
  <si>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</si>
  <si>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</si>
  <si>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</si>
  <si>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</si>
  <si>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</si>
  <si>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</si>
  <si>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</si>
  <si>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</si>
  <si>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</si>
  <si>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</si>
  <si>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</si>
  <si>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</si>
  <si>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</si>
  <si>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</si>
  <si>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</si>
  <si>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</si>
  <si>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</si>
  <si>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</si>
  <si>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</si>
  <si>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</si>
  <si>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</si>
  <si>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</si>
  <si>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</si>
  <si>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</si>
  <si>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</si>
  <si>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</si>
  <si>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</si>
  <si>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</si>
  <si>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</si>
  <si>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</si>
  <si>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</si>
  <si>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</si>
  <si>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</si>
  <si>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</si>
  <si>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</si>
  <si>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</si>
  <si>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</si>
  <si>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</si>
  <si>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</si>
  <si>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</si>
  <si>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</si>
  <si>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</si>
  <si>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</si>
  <si>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</si>
  <si>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</si>
  <si>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</si>
  <si>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</si>
  <si>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</si>
  <si>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</si>
  <si>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</si>
  <si>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</si>
  <si>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</si>
  <si>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</si>
  <si>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</si>
  <si>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</si>
  <si>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</si>
  <si>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</si>
  <si>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</si>
  <si>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</si>
  <si>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</si>
  <si>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</si>
  <si>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</si>
  <si>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</si>
  <si>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</si>
  <si>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</si>
  <si>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</si>
  <si>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</si>
  <si>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</si>
  <si>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</si>
  <si>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</si>
  <si>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</si>
  <si>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</si>
  <si>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</si>
  <si>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</si>
  <si>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</si>
  <si>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</si>
  <si>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</si>
  <si>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</si>
  <si>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</si>
  <si>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</si>
  <si>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</si>
  <si>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</si>
  <si>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</si>
  <si>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</si>
  <si>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</si>
  <si>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</si>
  <si>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</si>
  <si>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</si>
  <si>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</si>
  <si>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</si>
  <si>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</si>
  <si>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</si>
  <si>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</si>
  <si>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</si>
  <si>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</si>
  <si>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</si>
  <si>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</si>
  <si>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</si>
  <si>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</si>
  <si>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</si>
  <si>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</si>
  <si>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</si>
  <si>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</si>
  <si>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</si>
  <si>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</si>
  <si>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</si>
  <si>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</si>
  <si>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</si>
  <si>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</si>
  <si>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</si>
  <si>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</si>
  <si>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</si>
  <si>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</si>
  <si>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</si>
  <si>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</si>
  <si>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</si>
  <si>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</si>
  <si>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</si>
  <si>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</si>
  <si>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</si>
  <si>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</si>
  <si>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</si>
  <si>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</si>
  <si>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</si>
  <si>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</si>
  <si>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</si>
  <si>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</si>
  <si>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</si>
  <si>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</si>
  <si>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</si>
  <si>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</si>
  <si>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</si>
  <si>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</si>
  <si>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</si>
  <si>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</si>
  <si>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</si>
  <si>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</si>
  <si>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</si>
  <si>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</si>
  <si>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</si>
  <si>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</si>
  <si>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</si>
  <si>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</si>
  <si>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</si>
  <si>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</si>
  <si>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</si>
  <si>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</si>
  <si>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</si>
  <si>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</si>
  <si>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</si>
  <si>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</si>
  <si>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</si>
  <si>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</si>
  <si>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</si>
  <si>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</si>
  <si>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</si>
  <si>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</si>
  <si>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</si>
  <si>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</si>
  <si>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</si>
  <si>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</si>
  <si>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</si>
  <si>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</si>
  <si>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</si>
  <si>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</si>
  <si>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</si>
  <si>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</si>
  <si>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</si>
  <si>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</si>
  <si>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</si>
  <si>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</si>
  <si>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</si>
  <si>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</si>
  <si>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</si>
  <si>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</si>
  <si>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</si>
  <si>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</si>
  <si>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</si>
  <si>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</si>
  <si>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</si>
  <si>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</si>
  <si>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</si>
  <si>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</si>
  <si>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</si>
  <si>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</si>
  <si>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</si>
  <si>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</si>
  <si>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</si>
  <si>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</si>
  <si>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</si>
  <si>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</si>
  <si>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</si>
  <si>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</si>
  <si>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</si>
  <si>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</si>
  <si>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</si>
  <si>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</si>
  <si>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</si>
  <si>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</si>
  <si>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</si>
  <si>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</si>
  <si>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</si>
  <si>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</si>
  <si>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</si>
  <si>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</si>
  <si>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</si>
  <si>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</si>
  <si>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</si>
  <si>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</si>
  <si>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</si>
  <si>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</si>
  <si>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</si>
  <si>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</si>
  <si>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</si>
  <si>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</si>
  <si>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</si>
  <si>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</si>
  <si>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</si>
  <si>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</si>
  <si>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</si>
  <si>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</si>
  <si>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</si>
  <si>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</si>
  <si>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</si>
  <si>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</si>
  <si>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</si>
  <si>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</si>
  <si>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</si>
  <si>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</si>
  <si>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</si>
  <si>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</si>
  <si>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</si>
  <si>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</si>
  <si>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</si>
  <si>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</si>
  <si>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</si>
  <si>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</si>
  <si>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</si>
  <si>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</si>
  <si>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</si>
  <si>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</si>
  <si>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</si>
  <si>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</si>
  <si>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</si>
  <si>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</si>
  <si>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</si>
  <si>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</si>
  <si>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</si>
  <si>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</si>
  <si>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</si>
  <si>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</si>
  <si>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</si>
  <si>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</si>
  <si>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</si>
  <si>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</si>
  <si>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</si>
  <si>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</si>
  <si>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</si>
  <si>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</si>
  <si>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</si>
  <si>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</si>
  <si>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</si>
  <si>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</si>
  <si>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</si>
  <si>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</si>
  <si>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</si>
  <si>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</si>
  <si>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</si>
  <si>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</si>
  <si>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</si>
  <si>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</si>
  <si>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</si>
  <si>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</si>
  <si>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</si>
  <si>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</si>
  <si>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</si>
  <si>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</si>
  <si>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</si>
  <si>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</si>
  <si>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</si>
  <si>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</si>
  <si>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</si>
  <si>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</si>
  <si>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</si>
  <si>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</si>
  <si>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</si>
  <si>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</si>
  <si>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</si>
  <si>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</si>
  <si>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</si>
  <si>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</si>
  <si>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</si>
  <si>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</si>
  <si>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</si>
  <si>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</si>
  <si>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</si>
  <si>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</si>
  <si>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</si>
  <si>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</si>
  <si>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</si>
  <si>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</si>
  <si>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</si>
  <si>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</si>
  <si>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</si>
  <si>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</si>
  <si>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</si>
  <si>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</si>
  <si>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</si>
  <si>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</si>
  <si>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</si>
  <si>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</si>
  <si>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</si>
  <si>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</si>
  <si>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</si>
  <si>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</si>
  <si>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</si>
  <si>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</si>
  <si>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</si>
  <si>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</si>
  <si>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</si>
  <si>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</si>
  <si>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</si>
  <si>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</si>
  <si>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</si>
  <si>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</si>
  <si>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</si>
  <si>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</si>
  <si>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</si>
  <si>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</si>
  <si>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</si>
  <si>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</si>
  <si>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</si>
  <si>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</si>
  <si>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</si>
  <si>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</si>
  <si>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</si>
  <si>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</si>
  <si>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</si>
  <si>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</si>
  <si>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</si>
  <si>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</si>
  <si>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</si>
  <si>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</si>
  <si>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</si>
  <si>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</si>
  <si>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</si>
  <si>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</si>
  <si>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</si>
  <si>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</si>
  <si>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</si>
  <si>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</si>
  <si>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</si>
  <si>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</si>
  <si>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</si>
  <si>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</si>
  <si>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</si>
  <si>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</si>
  <si>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</si>
  <si>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</si>
  <si>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</si>
  <si>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</si>
  <si>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</si>
  <si>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</si>
  <si>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</si>
  <si>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</si>
  <si>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</si>
  <si>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</si>
  <si>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</si>
  <si>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</si>
  <si>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</si>
  <si>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</si>
  <si>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</si>
  <si>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</si>
  <si>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</si>
  <si>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</si>
  <si>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</si>
  <si>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</si>
  <si>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</si>
  <si>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</si>
  <si>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</si>
  <si>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</si>
  <si>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</si>
  <si>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</si>
  <si>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</si>
  <si>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</si>
  <si>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</si>
  <si>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</si>
  <si>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</si>
  <si>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</si>
  <si>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</si>
  <si>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</si>
  <si>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</si>
  <si>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</si>
  <si>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</si>
  <si>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</si>
  <si>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</si>
  <si>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</si>
  <si>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</si>
  <si>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</si>
  <si>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</si>
  <si>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</si>
  <si>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</si>
  <si>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</si>
  <si>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</si>
  <si>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</si>
  <si>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</si>
  <si>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</si>
  <si>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</si>
  <si>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</si>
  <si>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</si>
  <si>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</si>
  <si>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</si>
  <si>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</si>
  <si>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</si>
  <si>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</si>
  <si>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</si>
  <si>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</si>
  <si>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</si>
  <si>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</si>
  <si>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</si>
  <si>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</si>
  <si>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</si>
  <si>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</si>
  <si>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</si>
  <si>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</si>
  <si>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</si>
  <si>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</si>
  <si>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</si>
  <si>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</si>
  <si>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</si>
  <si>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</si>
  <si>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</si>
  <si>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</si>
  <si>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</si>
  <si>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</si>
  <si>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</si>
  <si>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</si>
  <si>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</si>
  <si>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</si>
  <si>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</si>
  <si>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</si>
  <si>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</si>
  <si>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</si>
  <si>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</si>
  <si>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</si>
  <si>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</si>
  <si>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</si>
  <si>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</si>
  <si>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</si>
  <si>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</si>
  <si>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</si>
  <si>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</si>
  <si>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</si>
  <si>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</si>
  <si>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</si>
  <si>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</si>
  <si>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</si>
  <si>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</si>
  <si>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</si>
  <si>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</si>
  <si>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</si>
  <si>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</si>
  <si>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</si>
  <si>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</si>
  <si>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</si>
  <si>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</si>
  <si>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</si>
  <si>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</si>
  <si>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</si>
  <si>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</si>
  <si>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</si>
  <si>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</si>
  <si>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</si>
  <si>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</si>
  <si>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</si>
  <si>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</si>
  <si>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</si>
  <si>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</si>
  <si>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</si>
  <si>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</si>
  <si>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</si>
  <si>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</si>
  <si>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</si>
  <si>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</si>
  <si>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</si>
  <si>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</si>
  <si>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</si>
  <si>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</si>
  <si>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</si>
  <si>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</si>
  <si>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</si>
  <si>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</si>
  <si>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</si>
  <si>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</si>
  <si>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</si>
  <si>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</si>
  <si>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</si>
  <si>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</si>
  <si>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</si>
  <si>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</si>
  <si>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</si>
  <si>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</si>
  <si>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</si>
  <si>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</si>
  <si>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</si>
  <si>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</si>
  <si>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</si>
  <si>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</si>
  <si>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</si>
  <si>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</si>
  <si>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</si>
  <si>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</si>
  <si>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</si>
  <si>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</si>
  <si>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</si>
  <si>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</si>
  <si>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</si>
  <si>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</si>
  <si>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</si>
  <si>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</si>
  <si>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</si>
  <si>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</si>
  <si>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</si>
  <si>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</si>
  <si>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</si>
  <si>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</si>
  <si>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</si>
  <si>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</si>
  <si>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</si>
  <si>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</si>
  <si>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</si>
  <si>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</si>
  <si>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</si>
  <si>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</si>
  <si>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</si>
  <si>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</si>
  <si>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</si>
  <si>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</si>
  <si>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</si>
  <si>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</si>
  <si>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</si>
  <si>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</si>
  <si>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</si>
  <si>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</si>
  <si>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</si>
  <si>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</si>
  <si>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</si>
  <si>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</si>
  <si>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</si>
  <si>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</si>
  <si>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</si>
  <si>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</si>
  <si>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</si>
  <si>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</si>
  <si>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</si>
  <si>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</si>
  <si>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</si>
  <si>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</si>
  <si>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</si>
  <si>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</si>
  <si>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</si>
  <si>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</si>
  <si>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</si>
  <si>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</si>
  <si>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</si>
  <si>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</si>
  <si>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</si>
  <si>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</si>
  <si>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</si>
  <si>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</si>
  <si>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</si>
  <si>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</si>
  <si>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</si>
  <si>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</si>
  <si>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</si>
  <si>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</si>
  <si>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</si>
  <si>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</si>
  <si>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</si>
  <si>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</si>
  <si>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</si>
  <si>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</si>
  <si>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</si>
  <si>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</si>
  <si>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</si>
  <si>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</si>
  <si>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</si>
  <si>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</si>
  <si>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</si>
  <si>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</si>
  <si>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</si>
  <si>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</si>
  <si>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</si>
  <si>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</si>
  <si>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</si>
  <si>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</si>
  <si>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</si>
  <si>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</si>
  <si>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</si>
  <si>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</si>
  <si>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</si>
  <si>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</si>
  <si>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</si>
  <si>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</si>
  <si>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</si>
  <si>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</si>
  <si>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</si>
  <si>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</si>
  <si>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</si>
  <si>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</si>
  <si>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</si>
  <si>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</si>
  <si>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</si>
  <si>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</si>
  <si>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</si>
  <si>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</si>
  <si>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</si>
  <si>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</si>
  <si>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</si>
  <si>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</si>
  <si>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</si>
  <si>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</si>
  <si>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</si>
  <si>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</si>
  <si>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</si>
  <si>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</si>
  <si>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</si>
  <si>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</si>
  <si>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</si>
  <si>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</si>
  <si>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</si>
  <si>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</si>
  <si>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</si>
  <si>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</si>
  <si>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</si>
  <si>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</si>
  <si>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</si>
  <si>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</si>
  <si>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</si>
  <si>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</si>
  <si>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</si>
  <si>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</si>
  <si>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</si>
  <si>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</si>
  <si>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</si>
  <si>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</si>
  <si>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</si>
  <si>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</si>
  <si>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</si>
  <si>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</si>
  <si>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</si>
  <si>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</si>
  <si>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</si>
  <si>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</si>
  <si>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</si>
  <si>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</si>
  <si>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</si>
  <si>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</si>
  <si>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</si>
  <si>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</si>
  <si>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</si>
  <si>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</si>
  <si>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</si>
  <si>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</si>
  <si>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</si>
  <si>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</si>
  <si>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</si>
  <si>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</si>
  <si>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</si>
  <si>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</si>
  <si>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</si>
  <si>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</si>
  <si>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</si>
  <si>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</si>
  <si>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</si>
  <si>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</si>
  <si>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</si>
  <si>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</si>
  <si>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</si>
  <si>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</si>
  <si>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</si>
  <si>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</si>
  <si>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</si>
  <si>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</si>
  <si>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</si>
  <si>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</si>
  <si>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</si>
  <si>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</si>
  <si>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</si>
  <si>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</si>
  <si>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</si>
  <si>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</si>
  <si>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</si>
  <si>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</si>
  <si>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</si>
  <si>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</si>
  <si>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</si>
  <si>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</si>
  <si>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</si>
  <si>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</si>
  <si>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</si>
  <si>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</si>
  <si>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</si>
  <si>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</si>
  <si>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</si>
  <si>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</si>
  <si>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</si>
  <si>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</si>
  <si>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</si>
  <si>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</si>
  <si>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</si>
  <si>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</si>
  <si>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</si>
  <si>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</si>
  <si>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</si>
  <si>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</si>
  <si>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</si>
  <si>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</si>
  <si>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</si>
  <si>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</si>
  <si>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</si>
  <si>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</si>
  <si>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</si>
  <si>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</si>
  <si>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</si>
  <si>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</si>
  <si>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</si>
  <si>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</si>
  <si>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</si>
  <si>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</si>
  <si>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</si>
  <si>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</si>
  <si>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</si>
  <si>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</si>
  <si>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</si>
  <si>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</si>
  <si>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</si>
  <si>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</si>
  <si>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</si>
  <si>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</si>
  <si>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</si>
  <si>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</si>
  <si>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</si>
  <si>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</si>
  <si>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</si>
  <si>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</si>
  <si>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</si>
  <si>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</si>
  <si>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</si>
  <si>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</si>
  <si>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</si>
  <si>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</si>
  <si>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</si>
  <si>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</si>
  <si>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</si>
  <si>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</si>
  <si>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</si>
  <si>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</si>
  <si>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</si>
  <si>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</si>
  <si>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</si>
  <si>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</si>
  <si>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</si>
  <si>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</si>
  <si>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</si>
  <si>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</si>
  <si>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</si>
  <si>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</si>
  <si>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</si>
  <si>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</si>
  <si>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</si>
  <si>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</si>
  <si>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</si>
  <si>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</si>
  <si>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</si>
  <si>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</si>
  <si>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</si>
  <si>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</si>
  <si>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</si>
  <si>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</si>
  <si>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</si>
  <si>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</si>
  <si>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</si>
  <si>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</si>
  <si>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</si>
  <si>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</si>
  <si>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</si>
  <si>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</si>
  <si>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</si>
  <si>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</si>
  <si>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</si>
  <si>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</si>
  <si>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</si>
  <si>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</si>
  <si>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</si>
  <si>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</si>
  <si>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</si>
  <si>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</si>
  <si>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</si>
  <si>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</si>
  <si>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</si>
  <si>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</si>
  <si>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</si>
  <si>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</si>
  <si>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</si>
  <si>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</si>
  <si>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</si>
  <si>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</si>
  <si>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</si>
  <si>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</si>
  <si>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</si>
  <si>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</si>
  <si>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</si>
  <si>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</si>
  <si>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</si>
  <si>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</si>
  <si>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</si>
  <si>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</si>
  <si>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</si>
  <si>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</si>
  <si>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</si>
  <si>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</si>
  <si>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</si>
  <si>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</si>
  <si>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</si>
  <si>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</si>
  <si>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</si>
  <si>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</si>
  <si>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</si>
  <si>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</si>
  <si>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</si>
  <si>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</si>
  <si>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</si>
  <si>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</si>
  <si>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</si>
  <si>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</si>
  <si>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</si>
  <si>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</si>
  <si>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</si>
  <si>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</si>
  <si>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</si>
  <si>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</si>
  <si>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</si>
  <si>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</si>
  <si>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</si>
  <si>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</si>
  <si>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</si>
  <si>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</si>
  <si>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</si>
  <si>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</si>
  <si>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</si>
  <si>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</si>
  <si>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</si>
  <si>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</si>
  <si>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</si>
  <si>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</si>
  <si>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</si>
  <si>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</si>
  <si>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</si>
  <si>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</si>
  <si>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</si>
  <si>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</si>
  <si>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</si>
  <si>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</si>
  <si>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</si>
  <si>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</si>
  <si>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</si>
  <si>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</si>
  <si>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</si>
  <si>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</si>
  <si>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</si>
  <si>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</si>
  <si>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</si>
  <si>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</si>
  <si>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</si>
  <si>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</si>
  <si>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</si>
  <si>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</si>
  <si>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</si>
  <si>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</si>
  <si>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</si>
  <si>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</si>
  <si>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</si>
  <si>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</si>
  <si>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</si>
  <si>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</si>
  <si>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</si>
  <si>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</si>
  <si>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</si>
  <si>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</si>
  <si>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</si>
  <si>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</si>
  <si>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</si>
  <si>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</si>
  <si>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</si>
  <si>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</si>
  <si>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</si>
  <si>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</si>
  <si>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</si>
  <si>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</si>
  <si>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</si>
  <si>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</si>
  <si>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</si>
  <si>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</si>
  <si>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</si>
  <si>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</si>
  <si>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</si>
  <si>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</si>
  <si>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</si>
  <si>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</si>
  <si>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</si>
  <si>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</si>
  <si>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</si>
  <si>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</si>
  <si>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</si>
  <si>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</si>
  <si>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</si>
  <si>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</si>
  <si>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</si>
  <si>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</si>
  <si>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</si>
  <si>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</si>
  <si>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</si>
  <si>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</si>
  <si>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</si>
  <si>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</si>
  <si>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</si>
  <si>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</si>
  <si>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</si>
  <si>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</si>
  <si>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</si>
  <si>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</si>
  <si>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</si>
  <si>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</si>
  <si>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</si>
  <si>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</si>
  <si>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</si>
  <si>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</si>
  <si>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</si>
  <si>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</si>
  <si>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</si>
  <si>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</si>
  <si>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</si>
  <si>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</si>
  <si>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</si>
  <si>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</si>
  <si>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</si>
  <si>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</si>
  <si>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</si>
  <si>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</si>
  <si>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</si>
  <si>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</si>
  <si>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</si>
  <si>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</si>
  <si>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</si>
  <si>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</si>
  <si>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</si>
  <si>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</si>
  <si>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</si>
  <si>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</si>
  <si>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</si>
  <si>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</si>
  <si>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</si>
  <si>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</si>
  <si>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</si>
  <si>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</si>
  <si>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</si>
  <si>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</si>
  <si>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</si>
  <si>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</si>
  <si>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</si>
  <si>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</si>
  <si>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</si>
  <si>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</si>
  <si>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</si>
  <si>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</si>
  <si>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</si>
  <si>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</si>
  <si>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</si>
  <si>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</si>
  <si>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</si>
  <si>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</si>
  <si>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</si>
  <si>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</si>
  <si>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</si>
  <si>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</si>
  <si>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</si>
  <si>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</si>
  <si>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</si>
  <si>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</si>
  <si>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</si>
  <si>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</si>
  <si>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</si>
  <si>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</si>
  <si>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</si>
  <si>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</si>
  <si>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</si>
  <si>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</si>
  <si>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</si>
  <si>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</si>
  <si>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</si>
  <si>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</si>
  <si>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</si>
  <si>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</si>
  <si>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</si>
  <si>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</si>
  <si>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</si>
  <si>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</si>
  <si>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</si>
  <si>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</si>
  <si>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</si>
  <si>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</si>
  <si>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</si>
  <si>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</si>
  <si>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</si>
  <si>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</si>
  <si>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</si>
  <si>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</si>
  <si>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</si>
  <si>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</si>
  <si>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</si>
  <si>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</si>
  <si>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</si>
  <si>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</si>
  <si>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</si>
  <si>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</si>
  <si>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</si>
  <si>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</si>
  <si>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</si>
  <si>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</si>
  <si>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</si>
  <si>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</si>
  <si>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</si>
  <si>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</si>
  <si>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</si>
  <si>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</si>
  <si>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</si>
  <si>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</si>
  <si>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</si>
  <si>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</si>
  <si>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</si>
  <si>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</si>
  <si>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</si>
  <si>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</si>
  <si>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</si>
  <si>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</si>
  <si>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</si>
  <si>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</si>
  <si>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</si>
  <si>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</si>
  <si>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</si>
  <si>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</si>
  <si>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</si>
  <si>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</si>
  <si>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</si>
  <si>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</si>
  <si>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</si>
  <si>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</si>
  <si>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</si>
  <si>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</si>
  <si>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</si>
  <si>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</si>
  <si>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</si>
  <si>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</si>
  <si>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</si>
  <si>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</si>
  <si>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</si>
  <si>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</si>
  <si>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</si>
  <si>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</si>
  <si>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</si>
  <si>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</si>
  <si>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</si>
  <si>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</si>
  <si>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</si>
  <si>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</si>
  <si>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</si>
  <si>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</si>
  <si>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</si>
  <si>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</si>
  <si>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</si>
  <si>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</si>
  <si>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</si>
  <si>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</si>
  <si>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</si>
  <si>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</si>
  <si>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</si>
  <si>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</si>
  <si>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</si>
  <si>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</si>
  <si>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</si>
  <si>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</si>
  <si>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</si>
  <si>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</si>
  <si>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</si>
  <si>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</si>
  <si>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</si>
  <si>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</si>
  <si>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</si>
  <si>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</si>
  <si>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</si>
  <si>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</si>
  <si>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</si>
  <si>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</si>
  <si>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</si>
  <si>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</si>
  <si>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</si>
  <si>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</si>
  <si>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</si>
  <si>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</si>
  <si>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</si>
  <si>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</si>
  <si>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</si>
  <si>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</si>
  <si>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</si>
  <si>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</si>
  <si>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</si>
  <si>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</si>
  <si>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</si>
  <si>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</si>
  <si>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</si>
  <si>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</si>
  <si>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</si>
  <si>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</si>
  <si>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</si>
  <si>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</si>
  <si>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</si>
  <si>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</si>
  <si>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</si>
  <si>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</si>
  <si>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</si>
  <si>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</si>
  <si>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</si>
  <si>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</si>
  <si>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</si>
  <si>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</si>
  <si>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</si>
  <si>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</si>
  <si>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</si>
  <si>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</si>
  <si>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</si>
  <si>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</si>
  <si>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</si>
  <si>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</si>
  <si>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</si>
  <si>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</si>
  <si>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</si>
  <si>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</si>
  <si>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</si>
  <si>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</si>
  <si>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</si>
  <si>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</si>
  <si>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</si>
  <si>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</si>
  <si>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</si>
  <si>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</si>
  <si>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</si>
  <si>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</si>
  <si>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</si>
  <si>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</si>
  <si>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</si>
  <si>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</si>
  <si>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</si>
  <si>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</si>
  <si>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</si>
  <si>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</si>
  <si>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</si>
  <si>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</si>
  <si>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</si>
  <si>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</si>
  <si>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</si>
  <si>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</si>
  <si>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</si>
  <si>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</si>
  <si>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</si>
  <si>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</si>
  <si>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</si>
  <si>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</si>
  <si>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</si>
  <si>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</si>
  <si>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</si>
  <si>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</si>
  <si>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</si>
  <si>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</si>
  <si>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</si>
  <si>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</si>
  <si>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</si>
  <si>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</si>
  <si>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</si>
  <si>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</si>
  <si>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</si>
  <si>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</si>
  <si>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</si>
  <si>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</si>
  <si>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</si>
  <si>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</si>
  <si>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</si>
  <si>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</si>
  <si>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</si>
  <si>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</si>
  <si>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</si>
  <si>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</si>
  <si>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</si>
  <si>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</si>
  <si>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</si>
  <si>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</si>
  <si>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</si>
  <si>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</si>
  <si>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</si>
  <si>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</si>
  <si>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</si>
  <si>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</si>
  <si>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</si>
  <si>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</si>
  <si>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</si>
  <si>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</si>
  <si>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</si>
  <si>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</si>
  <si>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</si>
  <si>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</si>
  <si>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</si>
  <si>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</si>
  <si>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</si>
  <si>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</si>
  <si>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</si>
  <si>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</si>
  <si>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</si>
  <si>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</si>
  <si>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</si>
  <si>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</si>
  <si>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</si>
  <si>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</si>
  <si>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</si>
  <si>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</si>
  <si>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</si>
  <si>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</si>
  <si>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</si>
  <si>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</si>
  <si>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</si>
  <si>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</si>
  <si>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</si>
  <si>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</si>
  <si>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</si>
  <si>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</si>
  <si>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</si>
  <si>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</si>
  <si>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</si>
  <si>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</si>
  <si>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</si>
  <si>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</si>
  <si>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</si>
  <si>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</si>
  <si>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</si>
  <si>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</si>
  <si>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</si>
  <si>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</si>
  <si>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</si>
  <si>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</si>
  <si>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</si>
  <si>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</si>
  <si>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</si>
  <si>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</si>
  <si>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</si>
  <si>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</si>
  <si>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</si>
  <si>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</si>
  <si>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</si>
  <si>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</si>
  <si>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</si>
  <si>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</si>
  <si>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</si>
  <si>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</si>
  <si>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</si>
  <si>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</si>
  <si>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</si>
  <si>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</si>
  <si>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</si>
  <si>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</si>
  <si>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</si>
  <si>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</si>
  <si>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</si>
  <si>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</si>
  <si>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</si>
  <si>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</si>
  <si>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</si>
  <si>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</si>
  <si>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</si>
  <si>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</si>
  <si>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</si>
  <si>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</si>
  <si>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</si>
  <si>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</si>
  <si>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</si>
  <si>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</si>
  <si>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</si>
  <si>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</si>
  <si>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</si>
  <si>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</si>
  <si>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</si>
  <si>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</si>
  <si>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</si>
  <si>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</si>
  <si>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</si>
  <si>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</si>
  <si>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</si>
  <si>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</si>
  <si>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</si>
  <si>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</si>
  <si>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</si>
  <si>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</si>
  <si>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</si>
  <si>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</si>
  <si>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</si>
  <si>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</si>
  <si>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</si>
  <si>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</si>
  <si>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</si>
  <si>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</si>
  <si>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</si>
  <si>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</si>
  <si>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</si>
  <si>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</si>
  <si>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</si>
  <si>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</si>
  <si>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</si>
  <si>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</si>
  <si>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</si>
  <si>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</si>
  <si>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</si>
  <si>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</si>
  <si>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</si>
  <si>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</si>
  <si>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</si>
  <si>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</si>
  <si>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</si>
  <si>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</si>
  <si>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</si>
  <si>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</si>
  <si>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</si>
  <si>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</si>
  <si>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</si>
  <si>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</si>
  <si>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</si>
  <si>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</si>
  <si>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</si>
  <si>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</si>
  <si>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</si>
  <si>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</si>
  <si>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</si>
  <si>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</si>
  <si>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</si>
  <si>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</si>
  <si>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</si>
  <si>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</si>
  <si>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</si>
  <si>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</si>
  <si>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</si>
  <si>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</si>
  <si>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</si>
  <si>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</si>
  <si>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</si>
  <si>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</si>
  <si>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</si>
  <si>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</si>
  <si>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</si>
  <si>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</si>
  <si>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</si>
  <si>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</si>
  <si>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</si>
  <si>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</si>
  <si>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</si>
  <si>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</si>
  <si>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</si>
  <si>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</si>
  <si>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</si>
  <si>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</si>
  <si>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</si>
  <si>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</si>
  <si>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</si>
  <si>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</si>
  <si>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</si>
  <si>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</si>
  <si>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</si>
  <si>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</si>
  <si>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</si>
  <si>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</si>
  <si>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</si>
  <si>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</si>
  <si>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</si>
  <si>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</si>
  <si>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</si>
  <si>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</si>
  <si>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</si>
  <si>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</si>
  <si>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</si>
  <si>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</si>
  <si>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</si>
  <si>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</si>
  <si>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</si>
  <si>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</si>
  <si>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</si>
  <si>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</si>
  <si>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</si>
  <si>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</si>
  <si>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</si>
  <si>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</si>
  <si>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</si>
  <si>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</si>
  <si>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</si>
  <si>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</si>
  <si>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</si>
  <si>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</si>
  <si>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</si>
  <si>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</si>
  <si>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</si>
  <si>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</si>
  <si>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</si>
  <si>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</si>
  <si>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</si>
  <si>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</si>
  <si>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</si>
  <si>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</si>
  <si>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</si>
  <si>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</si>
  <si>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</si>
  <si>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</si>
  <si>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</si>
  <si>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</si>
  <si>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</si>
  <si>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</si>
  <si>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</si>
  <si>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</si>
  <si>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</si>
  <si>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</si>
  <si>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</si>
  <si>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</si>
  <si>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</si>
  <si>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</si>
  <si>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</si>
  <si>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</si>
  <si>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</si>
  <si>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</si>
  <si>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</si>
  <si>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</si>
  <si>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</si>
  <si>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</si>
  <si>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</si>
  <si>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</si>
  <si>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</si>
  <si>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</si>
  <si>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</si>
  <si>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</si>
  <si>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</si>
  <si>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</si>
  <si>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</si>
  <si>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</si>
  <si>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</si>
  <si>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</si>
  <si>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</si>
  <si>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</si>
  <si>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</si>
  <si>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</si>
  <si>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</si>
  <si>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</si>
  <si>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</si>
  <si>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</si>
  <si>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</si>
  <si>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</si>
  <si>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</si>
  <si>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</si>
  <si>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</si>
  <si>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</si>
  <si>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</si>
  <si>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</si>
  <si>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</si>
  <si>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</si>
  <si>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</si>
  <si>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</si>
  <si>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</si>
  <si>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</si>
  <si>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</si>
  <si>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</si>
  <si>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</si>
  <si>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</si>
  <si>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</si>
  <si>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</si>
  <si>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</si>
  <si>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</si>
  <si>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</si>
  <si>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</si>
  <si>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</si>
  <si>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</si>
  <si>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</si>
  <si>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</si>
  <si>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</si>
  <si>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</si>
  <si>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</si>
  <si>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</si>
  <si>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</si>
  <si>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</si>
  <si>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</si>
  <si>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</si>
  <si>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</si>
  <si>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</si>
  <si>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</si>
  <si>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</si>
  <si>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</si>
  <si>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</si>
  <si>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</si>
  <si>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</si>
  <si>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</si>
  <si>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</si>
  <si>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</si>
  <si>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</si>
  <si>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</si>
  <si>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</si>
  <si>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</si>
  <si>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</si>
  <si>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</si>
  <si>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</si>
  <si>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</si>
  <si>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</si>
  <si>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</si>
  <si>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</si>
  <si>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</si>
  <si>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</si>
  <si>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</si>
  <si>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</si>
  <si>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</si>
  <si>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</si>
  <si>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</si>
  <si>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</si>
  <si>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</si>
  <si>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</si>
  <si>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</si>
  <si>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</si>
  <si>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</si>
  <si>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</si>
  <si>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</si>
  <si>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</si>
  <si>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</si>
  <si>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</si>
  <si>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</si>
  <si>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</si>
  <si>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</si>
  <si>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</si>
  <si>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</si>
  <si>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</si>
  <si>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</si>
  <si>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</si>
  <si>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</si>
  <si>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</si>
  <si>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</si>
  <si>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</si>
  <si>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</si>
  <si>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</si>
  <si>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</si>
  <si>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</si>
  <si>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</si>
  <si>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</si>
  <si>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</si>
  <si>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</si>
  <si>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</si>
  <si>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</si>
  <si>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</si>
  <si>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</si>
  <si>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</si>
  <si>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</si>
  <si>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</si>
  <si>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</si>
  <si>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</si>
  <si>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</si>
  <si>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</si>
  <si>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</si>
  <si>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</si>
  <si>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</si>
  <si>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</si>
  <si>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</si>
  <si>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</si>
  <si>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</si>
  <si>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</si>
  <si>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</si>
  <si>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</si>
  <si>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</si>
  <si>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</si>
  <si>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</si>
  <si>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</si>
  <si>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</si>
  <si>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</si>
  <si>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</si>
  <si>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</si>
  <si>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</si>
  <si>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</si>
  <si>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</si>
  <si>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</si>
  <si>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</si>
  <si>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</si>
  <si>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</si>
  <si>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</si>
  <si>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</si>
  <si>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</si>
  <si>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</si>
  <si>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</si>
  <si>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</si>
  <si>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</si>
  <si>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</si>
  <si>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</si>
  <si>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</si>
  <si>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</si>
  <si>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</si>
  <si>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</si>
  <si>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</si>
  <si>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</si>
  <si>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</si>
  <si>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</si>
  <si>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</si>
  <si>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</si>
  <si>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</si>
  <si>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</si>
  <si>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</si>
  <si>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</si>
  <si>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</si>
  <si>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</si>
  <si>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</si>
  <si>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</si>
  <si>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</si>
  <si>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</si>
  <si>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</si>
  <si>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</si>
  <si>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</si>
  <si>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</si>
  <si>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</si>
  <si>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</si>
  <si>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</si>
  <si>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</si>
  <si>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</si>
  <si>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</si>
  <si>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</si>
  <si>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</si>
  <si>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</si>
  <si>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</si>
  <si>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</si>
  <si>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</si>
  <si>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</si>
  <si>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</si>
  <si>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</si>
  <si>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</si>
  <si>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</si>
  <si>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</si>
  <si>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</si>
  <si>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</si>
  <si>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</si>
  <si>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</si>
  <si>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</si>
  <si>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</si>
  <si>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</si>
  <si>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</si>
  <si>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</si>
  <si>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</si>
  <si>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</si>
  <si>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</si>
  <si>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</si>
  <si>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</si>
  <si>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</si>
  <si>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</si>
  <si>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</si>
  <si>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</si>
  <si>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</si>
  <si>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</si>
  <si>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</si>
  <si>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</si>
  <si>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</si>
  <si>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</si>
  <si>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</si>
  <si>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</si>
  <si>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</si>
  <si>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</si>
  <si>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</si>
  <si>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</si>
  <si>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</si>
  <si>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</si>
  <si>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</si>
  <si>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</si>
  <si>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</si>
  <si>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</si>
  <si>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</si>
  <si>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</si>
  <si>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</si>
  <si>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</si>
  <si>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</si>
  <si>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</si>
  <si>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</si>
  <si>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</si>
  <si>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</si>
  <si>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</si>
  <si>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</si>
  <si>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</si>
  <si>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</si>
  <si>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</si>
  <si>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</si>
  <si>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</si>
  <si>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</si>
  <si>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</si>
  <si>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</si>
  <si>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</si>
  <si>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</si>
  <si>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</si>
  <si>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</si>
  <si>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</si>
  <si>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</si>
  <si>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</si>
  <si>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</si>
  <si>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</si>
  <si>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</si>
  <si>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</si>
  <si>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</si>
  <si>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</si>
  <si>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</si>
  <si>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</si>
  <si>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</si>
  <si>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</si>
  <si>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</si>
  <si>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</si>
  <si>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</si>
  <si>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</si>
  <si>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</si>
  <si>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</si>
  <si>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</si>
  <si>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</si>
  <si>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</si>
  <si>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</si>
  <si>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</si>
  <si>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</si>
  <si>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</si>
  <si>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</si>
  <si>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</si>
  <si>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</si>
  <si>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</si>
  <si>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</si>
  <si>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</si>
  <si>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</si>
  <si>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</si>
  <si>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</si>
  <si>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</si>
  <si>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</si>
  <si>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</si>
  <si>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</si>
  <si>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</si>
  <si>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</si>
  <si>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</si>
  <si>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</si>
  <si>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</si>
  <si>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</si>
  <si>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</si>
  <si>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</si>
  <si>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</si>
  <si>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</si>
  <si>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</si>
  <si>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</si>
  <si>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</si>
  <si>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</si>
  <si>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</si>
  <si>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</si>
  <si>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</si>
  <si>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</si>
  <si>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</si>
  <si>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</si>
  <si>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</si>
  <si>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</si>
  <si>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</si>
  <si>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</si>
  <si>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</si>
  <si>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</si>
  <si>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</si>
  <si>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</si>
  <si>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</si>
  <si>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</si>
  <si>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</si>
  <si>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</si>
  <si>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</si>
  <si>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</si>
  <si>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</si>
  <si>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</si>
  <si>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</si>
  <si>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</si>
  <si>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</si>
  <si>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</si>
  <si>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</si>
  <si>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</si>
  <si>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</si>
  <si>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</si>
  <si>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</si>
  <si>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</si>
  <si>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</si>
  <si>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</si>
  <si>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</si>
  <si>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</si>
  <si>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</si>
  <si>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</si>
  <si>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</si>
  <si>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</si>
  <si>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</si>
  <si>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</si>
  <si>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</si>
  <si>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</si>
  <si>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</si>
  <si>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</si>
  <si>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</si>
  <si>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</si>
  <si>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</si>
  <si>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</si>
  <si>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</si>
  <si>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</si>
  <si>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</si>
  <si>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</si>
  <si>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</si>
  <si>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</si>
  <si>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</si>
  <si>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</si>
  <si>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</si>
  <si>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</si>
  <si>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</si>
  <si>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</si>
  <si>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</si>
  <si>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</si>
  <si>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</si>
  <si>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</si>
  <si>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</si>
  <si>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</si>
  <si>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</si>
  <si>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</si>
  <si>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</si>
  <si>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</si>
  <si>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</si>
  <si>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</si>
  <si>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</si>
  <si>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</si>
  <si>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</si>
  <si>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</si>
  <si>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</si>
  <si>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</si>
  <si>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</si>
  <si>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</si>
  <si>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</si>
  <si>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</si>
  <si>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</si>
  <si>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</si>
  <si>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</si>
  <si>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</si>
  <si>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</si>
  <si>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</si>
  <si>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</si>
  <si>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</si>
  <si>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</si>
  <si>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</si>
  <si>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</si>
  <si>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</si>
  <si>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</si>
  <si>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</si>
  <si>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</si>
  <si>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</si>
  <si>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</si>
  <si>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</si>
  <si>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</si>
  <si>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</si>
  <si>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</si>
  <si>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</si>
  <si>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</si>
  <si>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</si>
  <si>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</si>
  <si>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</si>
  <si>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</si>
  <si>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</si>
  <si>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</si>
  <si>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</si>
  <si>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</si>
  <si>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</si>
  <si>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</si>
  <si>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</si>
  <si>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</si>
  <si>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</si>
  <si>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</si>
  <si>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</si>
  <si>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</si>
  <si>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</si>
  <si>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</si>
  <si>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</si>
  <si>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</si>
  <si>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</si>
  <si>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</si>
  <si>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</si>
  <si>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</si>
  <si>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</si>
  <si>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</si>
  <si>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</si>
  <si>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</si>
  <si>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</si>
  <si>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</si>
  <si>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</si>
  <si>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</si>
  <si>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</si>
  <si>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</si>
  <si>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</si>
  <si>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</si>
  <si>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</si>
  <si>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</si>
  <si>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</si>
  <si>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</si>
  <si>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</si>
  <si>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</si>
  <si>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</si>
  <si>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</si>
  <si>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</si>
  <si>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</si>
  <si>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</si>
  <si>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</si>
  <si>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</si>
  <si>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</si>
  <si>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</si>
  <si>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</si>
  <si>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</si>
  <si>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</si>
  <si>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</si>
  <si>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</si>
  <si>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</si>
  <si>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</si>
  <si>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</si>
  <si>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</si>
  <si>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</si>
  <si>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</si>
  <si>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</si>
  <si>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</si>
  <si>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</si>
  <si>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</si>
  <si>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</si>
  <si>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</si>
  <si>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</si>
  <si>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</si>
  <si>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</si>
  <si>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</si>
  <si>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</si>
  <si>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</si>
  <si>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</si>
  <si>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</si>
  <si>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</si>
  <si>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</si>
  <si>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</si>
  <si>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</si>
  <si>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</si>
  <si>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</si>
  <si>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</si>
  <si>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</si>
  <si>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</si>
  <si>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</si>
  <si>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</si>
  <si>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</si>
  <si>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</si>
  <si>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</si>
  <si>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</si>
  <si>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</si>
  <si>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</si>
  <si>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</si>
  <si>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</si>
  <si>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</si>
  <si>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</si>
  <si>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</si>
  <si>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</si>
  <si>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</si>
  <si>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</si>
  <si>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</si>
  <si>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</si>
  <si>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</si>
  <si>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</si>
  <si>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</si>
  <si>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</si>
  <si>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</si>
  <si>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</si>
  <si>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</si>
  <si>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</si>
  <si>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</si>
  <si>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</si>
  <si>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</si>
  <si>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</si>
  <si>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</si>
  <si>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</si>
  <si>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</si>
  <si>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</si>
  <si>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</si>
  <si>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</si>
  <si>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</si>
  <si>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</si>
  <si>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</si>
  <si>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</si>
  <si>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</si>
  <si>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</si>
  <si>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</si>
  <si>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</si>
  <si>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</si>
  <si>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</si>
  <si>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</si>
  <si>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</si>
  <si>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</si>
  <si>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</si>
  <si>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</si>
  <si>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</si>
  <si>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</si>
  <si>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</si>
  <si>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</si>
  <si>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</si>
  <si>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</si>
  <si>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</si>
  <si>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</si>
  <si>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</si>
  <si>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</si>
  <si>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</si>
  <si>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</si>
  <si>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</si>
  <si>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</si>
  <si>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</si>
  <si>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</si>
  <si>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</si>
  <si>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</si>
  <si>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</si>
  <si>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</si>
  <si>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</si>
  <si>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</si>
  <si>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</si>
  <si>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</si>
  <si>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</si>
  <si>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</si>
  <si>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</si>
  <si>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</si>
  <si>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</si>
  <si>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</si>
  <si>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</si>
  <si>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</si>
  <si>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</si>
  <si>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</si>
  <si>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</si>
  <si>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</si>
  <si>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</si>
  <si>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</si>
  <si>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</si>
  <si>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</si>
  <si>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</si>
  <si>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</si>
  <si>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</si>
  <si>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</si>
  <si>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</si>
  <si>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</si>
  <si>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</si>
  <si>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</si>
  <si>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</si>
  <si>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</si>
  <si>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</si>
  <si>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</si>
  <si>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</si>
  <si>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</si>
  <si>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</si>
  <si>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</si>
  <si>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</si>
  <si>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</si>
  <si>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</si>
  <si>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</si>
  <si>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</si>
  <si>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</si>
  <si>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</si>
  <si>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</si>
  <si>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</si>
  <si>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</si>
  <si>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</si>
  <si>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</si>
  <si>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</si>
  <si>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</si>
  <si>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</si>
  <si>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</si>
  <si>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</si>
  <si>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</si>
  <si>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</si>
  <si>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</si>
  <si>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</si>
  <si>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</si>
  <si>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</si>
  <si>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</si>
  <si>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</si>
  <si>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</si>
  <si>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</si>
  <si>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</si>
  <si>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</si>
  <si>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</si>
  <si>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</si>
  <si>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</si>
  <si>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</si>
  <si>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</si>
  <si>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</si>
  <si>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</si>
  <si>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</si>
  <si>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</si>
  <si>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</si>
  <si>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</si>
  <si>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</si>
  <si>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</si>
  <si>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</si>
  <si>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</si>
  <si>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</si>
  <si>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</si>
  <si>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</si>
  <si>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</si>
  <si>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</si>
  <si>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</si>
  <si>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</si>
  <si>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</si>
  <si>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</si>
  <si>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</si>
  <si>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</si>
  <si>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</si>
  <si>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</si>
  <si>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</si>
  <si>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</si>
  <si>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</si>
  <si>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</si>
  <si>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</si>
  <si>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</si>
  <si>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</si>
  <si>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</si>
  <si>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</si>
  <si>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</si>
  <si>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</si>
  <si>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</si>
  <si>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</si>
  <si>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</si>
  <si>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</si>
  <si>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</si>
  <si>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</si>
  <si>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</si>
  <si>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</si>
  <si>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</si>
  <si>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</si>
  <si>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</si>
  <si>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</si>
  <si>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</si>
  <si>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</si>
  <si>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</si>
  <si>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</si>
  <si>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</si>
  <si>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</si>
  <si>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</si>
  <si>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</si>
  <si>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</si>
  <si>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</si>
  <si>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</si>
  <si>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</si>
  <si>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</si>
  <si>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</si>
  <si>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</si>
  <si>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</si>
  <si>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</si>
  <si>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</si>
  <si>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</si>
  <si>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</si>
  <si>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</si>
  <si>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</si>
  <si>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</si>
  <si>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</si>
  <si>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</si>
  <si>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</si>
  <si>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</si>
  <si>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</si>
  <si>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</si>
  <si>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</si>
  <si>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</si>
  <si>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</si>
  <si>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</si>
  <si>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</si>
  <si>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</si>
  <si>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</si>
  <si>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</si>
  <si>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</si>
  <si>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</si>
  <si>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</si>
  <si>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</si>
  <si>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</si>
  <si>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</si>
  <si>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</si>
  <si>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</si>
  <si>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</si>
  <si>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</si>
  <si>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</si>
  <si>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</si>
  <si>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</si>
  <si>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</si>
  <si>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</si>
  <si>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</si>
  <si>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</si>
  <si>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</si>
  <si>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</si>
  <si>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</si>
  <si>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</si>
  <si>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</si>
  <si>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</si>
  <si>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</si>
  <si>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</si>
  <si>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</si>
  <si>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</si>
  <si>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</si>
  <si>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</si>
  <si>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</si>
  <si>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</si>
  <si>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</si>
  <si>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</si>
  <si>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</si>
  <si>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</si>
  <si>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</si>
  <si>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</si>
  <si>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</si>
  <si>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</si>
  <si>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</si>
  <si>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</si>
  <si>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</si>
  <si>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</si>
  <si>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</si>
  <si>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</si>
  <si>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</si>
  <si>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</si>
  <si>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</si>
  <si>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</si>
  <si>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</si>
  <si>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</si>
  <si>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</si>
  <si>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</si>
  <si>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</si>
  <si>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</si>
  <si>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</si>
  <si>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</si>
  <si>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</si>
  <si>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</si>
  <si>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</si>
  <si>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</si>
  <si>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</si>
  <si>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</si>
  <si>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</si>
  <si>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</si>
  <si>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</si>
  <si>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</si>
  <si>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</si>
  <si>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</si>
  <si>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</si>
  <si>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</si>
  <si>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</si>
  <si>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</si>
  <si>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</si>
  <si>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</si>
  <si>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</si>
  <si>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</si>
  <si>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</si>
  <si>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</si>
  <si>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</si>
  <si>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</si>
  <si>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</si>
  <si>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</si>
  <si>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</si>
  <si>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</si>
  <si>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</si>
  <si>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</si>
  <si>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</si>
  <si>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</si>
  <si>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</si>
  <si>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</si>
  <si>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</si>
  <si>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</si>
  <si>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</si>
  <si>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</si>
  <si>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</si>
  <si>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</si>
  <si>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</si>
  <si>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</si>
  <si>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</si>
  <si>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</si>
  <si>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</si>
  <si>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</si>
  <si>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</si>
  <si>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</si>
  <si>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</si>
  <si>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</si>
  <si>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</si>
  <si>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</si>
  <si>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</si>
  <si>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</si>
  <si>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</si>
  <si>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</si>
  <si>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</si>
  <si>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</si>
  <si>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</si>
  <si>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</si>
  <si>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</si>
  <si>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</si>
  <si>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</si>
  <si>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</si>
  <si>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</si>
  <si>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</si>
  <si>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</si>
  <si>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</si>
  <si>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</si>
  <si>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</si>
  <si>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</si>
  <si>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</si>
  <si>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</si>
  <si>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</si>
  <si>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</si>
  <si>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</si>
  <si>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</si>
  <si>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</si>
  <si>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</si>
  <si>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</si>
  <si>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</si>
  <si>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</si>
  <si>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</si>
  <si>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</si>
  <si>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</si>
  <si>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</si>
  <si>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</si>
  <si>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</si>
  <si>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</si>
  <si>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</si>
  <si>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</si>
  <si>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</si>
  <si>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</si>
  <si>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</si>
  <si>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</si>
  <si>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</si>
  <si>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</si>
  <si>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</si>
  <si>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</si>
  <si>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</si>
  <si>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</si>
  <si>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</si>
  <si>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</si>
  <si>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</si>
  <si>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</si>
  <si>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</si>
  <si>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</si>
  <si>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</si>
  <si>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</si>
  <si>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</si>
  <si>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</si>
  <si>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</si>
  <si>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</si>
  <si>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</si>
  <si>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</si>
  <si>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</si>
  <si>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</si>
  <si>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</si>
  <si>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</si>
  <si>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</si>
  <si>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</si>
  <si>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</si>
  <si>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</si>
  <si>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</si>
  <si>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</si>
  <si>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</si>
  <si>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</si>
  <si>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</si>
  <si>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</si>
  <si>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</si>
  <si>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</si>
  <si>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</si>
  <si>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</si>
  <si>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</si>
  <si>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</si>
  <si>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</si>
  <si>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</si>
  <si>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</si>
  <si>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</si>
  <si>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</si>
  <si>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</si>
  <si>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</si>
  <si>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</si>
  <si>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</si>
  <si>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</si>
  <si>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</si>
  <si>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</si>
  <si>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</si>
  <si>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</si>
  <si>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</si>
  <si>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</si>
  <si>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</si>
  <si>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</si>
  <si>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</si>
  <si>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</si>
  <si>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</si>
  <si>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</si>
  <si>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</si>
  <si>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</si>
  <si>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</si>
  <si>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</si>
  <si>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</si>
  <si>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</si>
  <si>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</si>
  <si>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</si>
  <si>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</si>
  <si>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</si>
  <si>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</si>
  <si>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</si>
  <si>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</si>
  <si>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</si>
  <si>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</si>
  <si>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</si>
  <si>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</si>
  <si>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</si>
  <si>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</si>
  <si>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</si>
  <si>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</si>
  <si>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</si>
  <si>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</si>
  <si>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</si>
  <si>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</si>
  <si>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</si>
  <si>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</si>
  <si>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</si>
  <si>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</si>
  <si>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</si>
  <si>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</si>
  <si>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</si>
  <si>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</si>
  <si>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</si>
  <si>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</si>
  <si>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</si>
  <si>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</si>
  <si>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</si>
  <si>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</si>
  <si>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</si>
  <si>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</si>
  <si>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</si>
  <si>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</si>
  <si>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</si>
  <si>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</si>
  <si>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</si>
  <si>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</si>
  <si>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</si>
  <si>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</si>
  <si>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</si>
  <si>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</si>
  <si>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</si>
  <si>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</si>
  <si>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</si>
  <si>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</si>
  <si>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</si>
  <si>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</si>
  <si>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</si>
  <si>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</si>
  <si>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</si>
  <si>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</si>
  <si>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</si>
  <si>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</si>
  <si>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</si>
  <si>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</si>
  <si>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</si>
  <si>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</si>
  <si>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</si>
  <si>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</si>
  <si>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</si>
  <si>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</si>
  <si>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</si>
  <si>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</si>
  <si>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</si>
  <si>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</si>
  <si>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</si>
  <si>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</si>
  <si>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</si>
  <si>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</si>
  <si>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</si>
  <si>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</si>
  <si>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</si>
  <si>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</si>
  <si>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</si>
  <si>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</si>
  <si>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</si>
  <si>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</si>
  <si>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</si>
  <si>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</si>
  <si>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</si>
  <si>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</si>
  <si>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</si>
  <si>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</si>
  <si>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</si>
  <si>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</si>
  <si>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</si>
  <si>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</si>
  <si>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</si>
  <si>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</si>
  <si>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</si>
  <si>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</si>
  <si>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</si>
  <si>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</si>
  <si>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</si>
  <si>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</si>
  <si>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</si>
  <si>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</si>
  <si>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</si>
  <si>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</si>
  <si>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</si>
  <si>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</si>
  <si>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</si>
  <si>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</si>
  <si>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</si>
  <si>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</si>
  <si>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</si>
  <si>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</si>
  <si>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</si>
  <si>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</si>
  <si>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</si>
  <si>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</si>
  <si>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</si>
  <si>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</si>
  <si>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</si>
  <si>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</si>
  <si>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</si>
  <si>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</si>
  <si>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</si>
  <si>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</si>
  <si>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</si>
  <si>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</si>
  <si>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</si>
  <si>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</si>
  <si>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</si>
  <si>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</si>
  <si>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</si>
  <si>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</si>
  <si>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</si>
  <si>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</si>
  <si>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</si>
  <si>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</si>
  <si>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</si>
  <si>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</si>
  <si>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</si>
  <si>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</si>
  <si>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</si>
  <si>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</si>
  <si>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</si>
  <si>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</si>
  <si>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</si>
  <si>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</si>
  <si>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</si>
  <si>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</si>
  <si>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</si>
  <si>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</si>
  <si>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</si>
  <si>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</si>
  <si>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</si>
  <si>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</si>
  <si>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</si>
  <si>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</si>
  <si>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</si>
  <si>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</si>
  <si>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</si>
  <si>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</si>
  <si>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</si>
  <si>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</si>
  <si>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</si>
  <si>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</si>
  <si>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</si>
  <si>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</si>
  <si>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</si>
  <si>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</si>
  <si>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</si>
  <si>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</si>
  <si>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</si>
  <si>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</si>
  <si>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</si>
  <si>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</si>
  <si>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</si>
  <si>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</si>
  <si>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</si>
  <si>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</si>
  <si>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</si>
  <si>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</si>
  <si>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</si>
  <si>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</si>
  <si>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</si>
  <si>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</si>
  <si>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</si>
  <si>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</si>
  <si>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</si>
  <si>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</si>
  <si>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</si>
  <si>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</si>
  <si>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</si>
  <si>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</si>
  <si>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</si>
  <si>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</si>
  <si>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</si>
  <si>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</si>
  <si>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</si>
  <si>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</si>
  <si>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</si>
  <si>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</si>
  <si>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</si>
  <si>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</si>
  <si>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</si>
  <si>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</si>
  <si>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</si>
  <si>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</si>
  <si>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</si>
  <si>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</si>
  <si>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</si>
  <si>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</si>
  <si>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</si>
  <si>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</si>
  <si>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</si>
  <si>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</si>
  <si>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</si>
  <si>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</si>
  <si>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</si>
  <si>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</si>
  <si>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</si>
  <si>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</si>
  <si>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</si>
  <si>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</si>
  <si>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</si>
  <si>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</si>
  <si>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</si>
  <si>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</si>
  <si>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</si>
  <si>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</si>
  <si>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</si>
  <si>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</si>
  <si>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</si>
  <si>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</si>
  <si>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</si>
  <si>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</si>
  <si>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</si>
  <si>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</si>
  <si>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</si>
  <si>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</si>
  <si>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</si>
  <si>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</si>
  <si>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</si>
  <si>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</si>
  <si>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</si>
  <si>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</si>
  <si>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</si>
  <si>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</si>
  <si>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</si>
  <si>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</si>
  <si>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</si>
  <si>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</si>
  <si>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</si>
  <si>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</si>
  <si>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</si>
  <si>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</si>
  <si>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</si>
  <si>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</si>
  <si>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</si>
  <si>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</si>
  <si>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</si>
  <si>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</si>
  <si>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</si>
  <si>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</si>
  <si>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</si>
  <si>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</si>
  <si>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</si>
  <si>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</si>
  <si>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</si>
  <si>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</si>
  <si>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</si>
  <si>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</si>
  <si>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</si>
  <si>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</si>
  <si>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</si>
  <si>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</si>
  <si>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</si>
  <si>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</si>
  <si>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</si>
  <si>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</si>
  <si>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</si>
  <si>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</si>
  <si>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</si>
  <si>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</si>
  <si>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</si>
  <si>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</si>
  <si>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</si>
  <si>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</si>
  <si>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</si>
  <si>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</si>
  <si>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</si>
  <si>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</si>
  <si>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</si>
  <si>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</si>
  <si>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</si>
  <si>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</si>
  <si>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</si>
  <si>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</si>
  <si>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</si>
  <si>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</si>
  <si>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</si>
  <si>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</si>
  <si>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</si>
  <si>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</si>
  <si>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</si>
  <si>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</si>
  <si>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</si>
  <si>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</si>
  <si>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</si>
  <si>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</si>
  <si>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</si>
  <si>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</si>
  <si>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</si>
  <si>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</si>
  <si>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</si>
  <si>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</si>
  <si>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</si>
  <si>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</si>
  <si>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</si>
  <si>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</si>
  <si>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</si>
  <si>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</si>
  <si>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</si>
  <si>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</si>
  <si>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</si>
  <si>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</si>
  <si>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</si>
  <si>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</si>
  <si>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</si>
  <si>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</si>
  <si>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</si>
  <si>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</si>
  <si>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</si>
  <si>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</si>
  <si>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</si>
  <si>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</si>
  <si>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</si>
  <si>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</si>
  <si>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</si>
  <si>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</si>
  <si>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</si>
  <si>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</si>
  <si>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</si>
  <si>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</si>
  <si>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</si>
  <si>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</si>
  <si>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</si>
  <si>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</si>
  <si>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</si>
  <si>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</si>
  <si>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</si>
  <si>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</si>
  <si>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</si>
  <si>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</si>
  <si>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</si>
  <si>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</si>
  <si>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</si>
  <si>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</si>
  <si>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</si>
  <si>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</si>
  <si>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</si>
  <si>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</si>
  <si>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</si>
  <si>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</si>
  <si>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</si>
  <si>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</si>
  <si>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</si>
  <si>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</si>
  <si>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</si>
  <si>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</si>
  <si>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</si>
  <si>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</si>
  <si>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</si>
  <si>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</si>
  <si>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</si>
  <si>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</si>
  <si>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</si>
  <si>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</si>
  <si>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</si>
  <si>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</si>
  <si>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</si>
  <si>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</si>
  <si>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</si>
  <si>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</si>
  <si>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</si>
  <si>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</si>
  <si>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</si>
  <si>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</si>
  <si>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</si>
  <si>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</si>
  <si>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</si>
  <si>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</si>
  <si>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</si>
  <si>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</si>
  <si>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</si>
  <si>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</si>
  <si>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</si>
  <si>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</si>
  <si>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</si>
  <si>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</si>
  <si>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</si>
  <si>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</si>
  <si>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</si>
  <si>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</si>
  <si>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</si>
  <si>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</si>
  <si>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</si>
  <si>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</si>
  <si>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</si>
  <si>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</si>
  <si>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</si>
  <si>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</si>
  <si>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</si>
  <si>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</si>
  <si>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</si>
  <si>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</si>
  <si>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</si>
  <si>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</si>
  <si>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</si>
  <si>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</si>
  <si>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</si>
  <si>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</si>
  <si>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</si>
  <si>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</si>
  <si>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</si>
  <si>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</si>
  <si>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</si>
  <si>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</si>
  <si>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</si>
  <si>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</si>
  <si>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</si>
  <si>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</si>
  <si>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</si>
  <si>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</si>
  <si>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</si>
  <si>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</si>
  <si>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</si>
  <si>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</si>
  <si>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</si>
  <si>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</si>
  <si>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</si>
  <si>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</si>
  <si>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</si>
  <si>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</si>
  <si>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</si>
  <si>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</si>
  <si>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</si>
  <si>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</si>
  <si>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</si>
  <si>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</si>
  <si>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</si>
  <si>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</si>
  <si>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</si>
  <si>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</si>
  <si>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</si>
  <si>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</si>
  <si>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</si>
  <si>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</si>
  <si>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</si>
  <si>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</si>
  <si>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</si>
  <si>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</si>
  <si>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</si>
  <si>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</si>
  <si>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</si>
  <si>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</si>
  <si>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</si>
  <si>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</si>
  <si>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</si>
  <si>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</si>
  <si>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</si>
  <si>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</si>
  <si>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</si>
  <si>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</si>
  <si>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</si>
  <si>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</si>
  <si>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</si>
  <si>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</si>
  <si>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</si>
  <si>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</si>
  <si>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</si>
  <si>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</si>
  <si>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</si>
  <si>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</si>
  <si>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</si>
  <si>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</si>
  <si>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</si>
  <si>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</si>
  <si>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</si>
  <si>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</si>
  <si>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</si>
  <si>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</si>
  <si>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</si>
  <si>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</si>
  <si>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</si>
  <si>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</si>
  <si>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</si>
  <si>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</si>
  <si>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</si>
  <si>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</si>
  <si>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</si>
  <si>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</si>
  <si>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</si>
  <si>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</si>
  <si>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</si>
  <si>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</si>
  <si>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</si>
  <si>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</si>
  <si>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</si>
  <si>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</si>
  <si>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</si>
  <si>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</si>
  <si>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</si>
  <si>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</si>
  <si>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</si>
  <si>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</si>
  <si>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</si>
  <si>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</si>
  <si>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</si>
  <si>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</si>
  <si>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</si>
  <si>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</si>
  <si>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</si>
  <si>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</si>
  <si>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</si>
  <si>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</si>
  <si>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</si>
  <si>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</si>
  <si>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</si>
  <si>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</si>
  <si>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</si>
  <si>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</si>
  <si>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</si>
  <si>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</si>
  <si>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</si>
  <si>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</si>
  <si>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</si>
  <si>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</si>
  <si>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</si>
  <si>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</si>
  <si>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</si>
  <si>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</si>
  <si>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</si>
  <si>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</si>
  <si>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</si>
  <si>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</si>
  <si>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</si>
  <si>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</si>
  <si>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</si>
  <si>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</si>
  <si>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</si>
  <si>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</si>
  <si>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</si>
  <si>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</si>
  <si>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</si>
  <si>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</si>
  <si>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</si>
  <si>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</si>
  <si>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</si>
  <si>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</si>
  <si>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</si>
  <si>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</si>
  <si>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</si>
  <si>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</si>
  <si>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</si>
  <si>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</si>
  <si>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</si>
  <si>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</si>
  <si>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</si>
  <si>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</si>
  <si>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</si>
  <si>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</si>
  <si>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</si>
  <si>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</si>
  <si>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</si>
  <si>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</si>
  <si>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</si>
  <si>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</si>
  <si>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</si>
  <si>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</si>
  <si>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</si>
  <si>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</si>
  <si>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</si>
  <si>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</si>
  <si>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</si>
  <si>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</si>
  <si>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</si>
  <si>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</si>
  <si>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</si>
  <si>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</si>
  <si>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</si>
  <si>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</si>
  <si>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</si>
  <si>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</si>
  <si>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</si>
  <si>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</si>
  <si>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</si>
  <si>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</si>
  <si>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</si>
  <si>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</si>
  <si>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</si>
  <si>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</si>
  <si>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</si>
  <si>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</si>
  <si>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</si>
  <si>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</si>
  <si>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</si>
  <si>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</si>
  <si>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</si>
  <si>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</si>
  <si>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</si>
  <si>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</si>
  <si>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</si>
  <si>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</si>
  <si>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</si>
  <si>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</si>
  <si>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</si>
  <si>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</si>
  <si>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</si>
  <si>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</si>
  <si>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</si>
  <si>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</si>
  <si>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</si>
  <si>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</si>
  <si>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</si>
  <si>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</si>
  <si>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</si>
  <si>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</si>
  <si>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</si>
  <si>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</si>
  <si>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</si>
  <si>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</si>
  <si>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</si>
  <si>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</si>
  <si>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</si>
  <si>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</si>
  <si>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</si>
  <si>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</si>
  <si>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</si>
  <si>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</si>
  <si>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</si>
  <si>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</si>
  <si>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</si>
  <si>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</si>
  <si>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</si>
  <si>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</si>
  <si>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</si>
  <si>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</si>
  <si>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</si>
  <si>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</si>
  <si>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</si>
  <si>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</si>
  <si>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</si>
  <si>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</si>
  <si>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</si>
  <si>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</si>
  <si>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</si>
  <si>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</si>
  <si>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</si>
  <si>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</si>
  <si>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</si>
  <si>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</si>
  <si>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</si>
  <si>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</si>
  <si>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</si>
  <si>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</si>
  <si>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</si>
  <si>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</si>
  <si>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</si>
  <si>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</si>
  <si>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</si>
  <si>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</si>
  <si>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</si>
  <si>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</si>
  <si>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</si>
  <si>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</si>
  <si>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</si>
  <si>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</si>
  <si>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</si>
  <si>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</si>
  <si>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</si>
  <si>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</si>
  <si>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</si>
  <si>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</si>
  <si>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</si>
  <si>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</si>
  <si>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</si>
  <si>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</si>
  <si>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</si>
  <si>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</si>
  <si>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</si>
  <si>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</si>
  <si>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</si>
  <si>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</si>
  <si>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</si>
  <si>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</si>
  <si>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</si>
  <si>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</si>
  <si>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</si>
  <si>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</si>
  <si>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</si>
  <si>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</si>
  <si>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</si>
  <si>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</si>
  <si>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</si>
  <si>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</si>
  <si>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</si>
  <si>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</si>
  <si>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</si>
  <si>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</si>
  <si>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</si>
  <si>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</si>
  <si>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</si>
  <si>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</si>
  <si>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</si>
  <si>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</si>
  <si>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</si>
  <si>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</si>
  <si>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</si>
  <si>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</si>
  <si>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</si>
  <si>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</si>
  <si>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</si>
  <si>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</si>
  <si>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</si>
  <si>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</si>
  <si>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</si>
  <si>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</si>
  <si>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</si>
  <si>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</si>
  <si>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</si>
  <si>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</si>
  <si>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</si>
  <si>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</si>
  <si>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</si>
  <si>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</si>
  <si>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</si>
  <si>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</si>
  <si>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</si>
  <si>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</si>
  <si>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</si>
  <si>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</si>
  <si>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</si>
  <si>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</si>
  <si>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</si>
  <si>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</si>
  <si>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</si>
  <si>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</si>
  <si>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</si>
  <si>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</si>
  <si>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</si>
  <si>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</si>
  <si>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</si>
  <si>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</si>
  <si>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</si>
  <si>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</si>
  <si>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</si>
  <si>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</si>
  <si>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</si>
  <si>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</si>
  <si>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</si>
  <si>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</si>
  <si>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</si>
  <si>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</si>
  <si>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</si>
  <si>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</si>
  <si>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</si>
  <si>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</si>
  <si>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</si>
  <si>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</si>
  <si>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</si>
  <si>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</si>
  <si>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</si>
  <si>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</si>
  <si>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</si>
  <si>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</si>
  <si>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</si>
  <si>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</si>
  <si>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</si>
  <si>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</si>
  <si>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</si>
  <si>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</si>
  <si>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</si>
  <si>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</si>
  <si>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</si>
  <si>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</si>
  <si>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</si>
  <si>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</si>
  <si>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</si>
  <si>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</si>
  <si>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</si>
  <si>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</si>
  <si>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</si>
  <si>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</si>
  <si>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</si>
  <si>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</si>
  <si>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</si>
  <si>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</si>
  <si>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</si>
  <si>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</si>
  <si>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</si>
  <si>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</si>
  <si>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</si>
  <si>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</si>
  <si>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</si>
  <si>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</si>
  <si>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</si>
  <si>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</si>
  <si>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</si>
  <si>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</si>
  <si>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</si>
  <si>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</si>
  <si>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</si>
  <si>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</si>
  <si>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</si>
  <si>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</si>
  <si>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</si>
  <si>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</si>
  <si>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</si>
  <si>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</si>
  <si>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</si>
  <si>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</si>
  <si>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</si>
  <si>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</si>
  <si>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</si>
  <si>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</si>
  <si>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</si>
  <si>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</si>
  <si>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</si>
  <si>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</si>
  <si>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</si>
  <si>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</si>
  <si>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</si>
  <si>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</si>
  <si>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</si>
  <si>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</si>
  <si>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</si>
  <si>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</si>
  <si>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</si>
  <si>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</si>
  <si>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</si>
  <si>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</si>
  <si>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</si>
  <si>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</si>
  <si>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</si>
  <si>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</si>
  <si>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</si>
  <si>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</si>
  <si>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</si>
  <si>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</si>
  <si>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</si>
  <si>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</si>
  <si>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</si>
  <si>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</si>
  <si>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</si>
  <si>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</si>
  <si>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</si>
  <si>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</si>
  <si>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</si>
  <si>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</si>
  <si>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</si>
  <si>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</si>
  <si>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</si>
  <si>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</si>
  <si>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</si>
  <si>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</si>
  <si>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</si>
  <si>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</si>
  <si>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</si>
  <si>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</si>
  <si>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</si>
  <si>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</si>
  <si>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</si>
  <si>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</si>
  <si>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</si>
  <si>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</si>
  <si>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</si>
  <si>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</si>
  <si>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</si>
  <si>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</si>
  <si>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</si>
  <si>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</si>
  <si>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</si>
  <si>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</si>
  <si>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</si>
  <si>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</si>
  <si>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</si>
  <si>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</si>
  <si>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</si>
  <si>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</si>
  <si>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</si>
  <si>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</si>
  <si>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</si>
  <si>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</si>
  <si>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</si>
  <si>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</si>
  <si>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</si>
  <si>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</si>
  <si>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</si>
  <si>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</si>
  <si>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</si>
  <si>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</si>
  <si>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</si>
  <si>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</si>
  <si>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</si>
  <si>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</si>
  <si>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</si>
  <si>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</si>
  <si>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</si>
  <si>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</si>
  <si>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</si>
  <si>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</si>
  <si>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</si>
  <si>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</si>
  <si>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</si>
  <si>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</si>
  <si>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</si>
  <si>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</si>
  <si>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</si>
  <si>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</si>
  <si>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</si>
  <si>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</si>
  <si>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</si>
  <si>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</si>
  <si>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</si>
  <si>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</si>
  <si>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</si>
  <si>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</si>
  <si>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</si>
  <si>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</si>
  <si>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</si>
  <si>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</si>
  <si>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</si>
  <si>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</si>
  <si>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</si>
  <si>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</si>
  <si>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</si>
  <si>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</si>
  <si>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</si>
  <si>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</si>
  <si>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</si>
  <si>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</si>
  <si>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</si>
  <si>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</si>
  <si>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</si>
  <si>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</si>
  <si>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</si>
  <si>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</si>
  <si>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</si>
  <si>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</si>
  <si>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</si>
  <si>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</si>
  <si>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</si>
  <si>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</si>
  <si>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</si>
  <si>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</si>
  <si>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</si>
  <si>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</si>
  <si>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</si>
  <si>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</si>
  <si>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</si>
  <si>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</si>
  <si>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</si>
  <si>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</si>
  <si>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</si>
  <si>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</si>
  <si>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</si>
  <si>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</si>
  <si>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</si>
  <si>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</si>
  <si>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</si>
  <si>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</si>
  <si>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</si>
  <si>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</si>
  <si>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</si>
  <si>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</si>
  <si>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</si>
  <si>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</si>
  <si>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</si>
  <si>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</si>
  <si>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</si>
  <si>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</si>
  <si>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</si>
  <si>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</si>
  <si>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</si>
  <si>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</si>
  <si>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</si>
  <si>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</si>
  <si>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</si>
  <si>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</si>
  <si>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</si>
  <si>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</si>
  <si>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</si>
  <si>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</si>
  <si>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</si>
  <si>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</si>
  <si>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</si>
  <si>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</si>
  <si>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</si>
  <si>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</si>
  <si>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</si>
  <si>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</si>
  <si>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</si>
  <si>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</si>
  <si>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</si>
  <si>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</si>
  <si>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</si>
  <si>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</si>
  <si>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</si>
  <si>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</si>
  <si>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</si>
  <si>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</si>
  <si>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</si>
  <si>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</si>
  <si>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</si>
  <si>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</si>
  <si>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</si>
  <si>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</si>
  <si>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</si>
  <si>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</si>
  <si>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</si>
  <si>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</si>
  <si>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</si>
  <si>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</si>
  <si>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</si>
  <si>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</si>
  <si>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</si>
  <si>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</si>
  <si>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</si>
  <si>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</si>
  <si>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</si>
  <si>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</si>
  <si>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</si>
  <si>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</si>
  <si>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</si>
  <si>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</si>
  <si>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</si>
  <si>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</si>
  <si>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</si>
  <si>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</si>
  <si>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</si>
  <si>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</si>
  <si>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</si>
  <si>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</si>
  <si>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</si>
  <si>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</si>
  <si>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</si>
  <si>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</si>
  <si>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</si>
  <si>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</si>
  <si>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</si>
  <si>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</si>
  <si>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</si>
  <si>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</si>
  <si>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</si>
  <si>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</si>
  <si>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</si>
  <si>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</si>
  <si>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</si>
  <si>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</si>
  <si>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</si>
  <si>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</si>
  <si>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</si>
  <si>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</si>
  <si>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</si>
  <si>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</si>
  <si>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</si>
  <si>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</si>
  <si>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</si>
  <si>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</si>
  <si>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</si>
  <si>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</si>
  <si>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</si>
  <si>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</si>
  <si>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</si>
  <si>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</si>
  <si>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</si>
  <si>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</si>
  <si>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</si>
  <si>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</si>
  <si>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</si>
  <si>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</si>
  <si>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</si>
  <si>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</si>
  <si>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</si>
  <si>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</si>
  <si>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</si>
  <si>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</si>
  <si>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</si>
  <si>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</si>
  <si>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</si>
  <si>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</si>
  <si>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</si>
  <si>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</si>
  <si>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</si>
  <si>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</si>
  <si>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</si>
  <si>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</si>
  <si>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</si>
  <si>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</si>
  <si>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</si>
  <si>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</si>
  <si>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</si>
  <si>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</si>
  <si>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</si>
  <si>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</si>
  <si>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</si>
  <si>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</si>
  <si>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</si>
  <si>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</si>
  <si>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</si>
  <si>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</si>
  <si>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</si>
  <si>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</si>
  <si>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</si>
  <si>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</si>
  <si>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</si>
  <si>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</si>
  <si>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</si>
  <si>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</si>
  <si>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</si>
  <si>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</si>
  <si>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</si>
  <si>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</si>
  <si>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</si>
  <si>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</si>
  <si>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</si>
  <si>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</si>
  <si>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</si>
  <si>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</si>
  <si>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</si>
  <si>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</si>
  <si>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</si>
  <si>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</si>
  <si>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</si>
  <si>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</si>
  <si>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</si>
  <si>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</si>
  <si>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</si>
  <si>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</si>
  <si>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</si>
  <si>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</si>
  <si>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</si>
  <si>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</si>
  <si>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</si>
  <si>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</si>
  <si>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</si>
  <si>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</si>
  <si>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</si>
  <si>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</si>
  <si>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</si>
  <si>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</si>
  <si>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</si>
  <si>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</si>
  <si>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</si>
  <si>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</si>
  <si>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</si>
  <si>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</si>
  <si>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</si>
  <si>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</si>
  <si>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</si>
  <si>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</si>
  <si>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</si>
  <si>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</si>
  <si>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</si>
  <si>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</si>
  <si>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</si>
  <si>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</si>
  <si>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</si>
  <si>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</si>
  <si>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</si>
  <si>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</si>
  <si>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</si>
  <si>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</si>
  <si>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</si>
  <si>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</si>
  <si>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</si>
  <si>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</si>
  <si>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</si>
  <si>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</si>
  <si>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</si>
  <si>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</si>
  <si>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</si>
  <si>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</si>
  <si>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</si>
  <si>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</si>
  <si>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</si>
  <si>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</si>
  <si>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</si>
  <si>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</si>
  <si>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</si>
  <si>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</si>
  <si>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</si>
  <si>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</si>
  <si>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</si>
  <si>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</si>
  <si>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</si>
  <si>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</si>
  <si>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</si>
  <si>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</si>
  <si>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</si>
  <si>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</si>
  <si>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</si>
  <si>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</si>
  <si>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</si>
  <si>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</si>
  <si>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</si>
  <si>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</si>
  <si>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</si>
  <si>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</si>
  <si>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</si>
  <si>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</si>
  <si>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</si>
  <si>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</si>
  <si>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</si>
  <si>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</si>
  <si>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</si>
  <si>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</si>
  <si>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</si>
  <si>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</si>
  <si>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</si>
  <si>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</si>
  <si>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</si>
  <si>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</si>
  <si>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</si>
  <si>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</si>
  <si>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</si>
  <si>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</si>
  <si>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</si>
  <si>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</si>
  <si>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</si>
  <si>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</si>
  <si>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</si>
  <si>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</si>
  <si>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</si>
  <si>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</si>
  <si>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</si>
  <si>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</si>
  <si>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</si>
  <si>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</si>
  <si>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</si>
  <si>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</si>
  <si>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</si>
  <si>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</si>
  <si>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</si>
  <si>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</si>
  <si>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</si>
  <si>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</si>
  <si>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</si>
  <si>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</si>
  <si>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</si>
  <si>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</si>
  <si>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</si>
  <si>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</si>
  <si>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</si>
  <si>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</si>
  <si>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</si>
  <si>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</si>
  <si>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</si>
  <si>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</si>
  <si>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</si>
  <si>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</si>
  <si>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</si>
  <si>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</si>
  <si>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</si>
  <si>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</si>
  <si>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</si>
  <si>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</si>
  <si>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</si>
  <si>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</si>
  <si>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</si>
  <si>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</si>
  <si>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</si>
  <si>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</si>
  <si>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</si>
  <si>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</si>
  <si>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</si>
  <si>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</si>
  <si>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</si>
  <si>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</si>
  <si>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</si>
  <si>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</si>
  <si>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</si>
  <si>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</si>
  <si>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</si>
  <si>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</si>
  <si>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</si>
  <si>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</si>
  <si>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</si>
  <si>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</si>
  <si>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</si>
  <si>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</si>
  <si>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</si>
  <si>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</si>
  <si>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</si>
  <si>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</si>
  <si>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</si>
  <si>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</si>
  <si>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</si>
  <si>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</si>
  <si>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</si>
  <si>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</si>
  <si>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</si>
  <si>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</si>
  <si>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</si>
  <si>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</si>
  <si>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</si>
  <si>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</si>
  <si>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</si>
  <si>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</si>
  <si>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</si>
  <si>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</si>
  <si>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</si>
  <si>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</si>
  <si>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</si>
  <si>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</si>
  <si>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</si>
  <si>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</si>
  <si>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</si>
  <si>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</si>
  <si>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</si>
  <si>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</si>
  <si>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</si>
  <si>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</si>
  <si>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</si>
  <si>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</si>
  <si>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</si>
  <si>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</si>
  <si>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</si>
  <si>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</si>
  <si>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</si>
  <si>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</si>
  <si>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</si>
  <si>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</si>
  <si>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</si>
  <si>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</si>
  <si>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</si>
  <si>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</si>
  <si>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</si>
  <si>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</si>
  <si>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</si>
  <si>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</si>
  <si>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</si>
  <si>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</si>
  <si>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</si>
  <si>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</si>
  <si>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</si>
  <si>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</si>
  <si>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</si>
  <si>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</si>
  <si>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</si>
  <si>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</si>
  <si>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</si>
  <si>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</si>
  <si>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</si>
  <si>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</si>
  <si>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</si>
  <si>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</si>
  <si>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</si>
  <si>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</si>
  <si>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</si>
  <si>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</si>
  <si>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</si>
  <si>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</si>
  <si>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</si>
  <si>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</si>
  <si>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</si>
  <si>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</si>
  <si>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</si>
  <si>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</si>
  <si>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</si>
  <si>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</si>
  <si>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</si>
  <si>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</si>
  <si>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</si>
  <si>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</si>
  <si>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</si>
  <si>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</si>
  <si>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</si>
  <si>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</si>
  <si>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</si>
  <si>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</si>
  <si>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</si>
  <si>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</si>
  <si>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</si>
  <si>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</si>
  <si>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</si>
  <si>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</si>
  <si>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</si>
  <si>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</si>
  <si>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</si>
  <si>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</si>
  <si>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</si>
  <si>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</si>
  <si>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</si>
  <si>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</si>
  <si>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</si>
  <si>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</si>
  <si>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</si>
  <si>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</si>
  <si>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</si>
  <si>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</si>
  <si>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</si>
  <si>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</si>
  <si>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</si>
  <si>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</si>
  <si>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</si>
  <si>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</si>
  <si>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</si>
  <si>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</si>
  <si>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</si>
  <si>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</si>
  <si>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</si>
  <si>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</si>
  <si>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</si>
  <si>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</si>
  <si>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</si>
  <si>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</si>
  <si>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</si>
  <si>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</si>
  <si>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</si>
  <si>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</si>
  <si>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</si>
  <si>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</si>
  <si>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</si>
  <si>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</si>
  <si>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</si>
  <si>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</si>
  <si>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</si>
  <si>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</si>
  <si>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</si>
  <si>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</si>
  <si>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</si>
  <si>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</si>
  <si>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</si>
  <si>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</si>
  <si>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</si>
  <si>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</si>
  <si>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</si>
  <si>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</si>
  <si>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</si>
  <si>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</si>
  <si>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</si>
  <si>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</si>
  <si>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</si>
  <si>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</si>
  <si>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</si>
  <si>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</si>
  <si>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</si>
  <si>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</si>
  <si>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</si>
  <si>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</si>
  <si>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</si>
  <si>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</si>
  <si>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</si>
  <si>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</si>
  <si>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</si>
  <si>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</si>
  <si>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</si>
  <si>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</si>
  <si>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</si>
  <si>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</si>
  <si>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</si>
  <si>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</si>
  <si>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</si>
  <si>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</si>
  <si>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</si>
  <si>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</si>
  <si>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</si>
  <si>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</si>
  <si>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</si>
  <si>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</si>
  <si>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</si>
  <si>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</si>
  <si>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</si>
  <si>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</si>
  <si>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</si>
  <si>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</si>
  <si>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</si>
  <si>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</si>
  <si>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</si>
  <si>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</si>
  <si>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</si>
  <si>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</si>
  <si>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</si>
  <si>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</si>
  <si>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</si>
  <si>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</si>
  <si>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</si>
  <si>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</si>
  <si>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</si>
  <si>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</si>
  <si>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</si>
  <si>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</si>
  <si>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</si>
  <si>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</si>
  <si>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</si>
  <si>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</si>
  <si>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</si>
  <si>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</si>
  <si>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</si>
  <si>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</si>
  <si>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</si>
  <si>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</si>
  <si>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</si>
  <si>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</si>
  <si>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</si>
  <si>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</si>
  <si>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</si>
  <si>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</si>
  <si>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</si>
  <si>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</si>
  <si>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</si>
  <si>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</si>
  <si>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</si>
  <si>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</si>
  <si>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</si>
  <si>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</si>
  <si>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</si>
  <si>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</si>
  <si>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</si>
  <si>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</si>
  <si>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</si>
  <si>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</si>
  <si>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</si>
  <si>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</si>
  <si>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</si>
  <si>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</si>
  <si>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</si>
  <si>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</si>
  <si>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</si>
  <si>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</si>
  <si>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</si>
  <si>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</si>
  <si>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</si>
  <si>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</si>
  <si>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</si>
  <si>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</si>
  <si>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</si>
  <si>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</si>
  <si>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</si>
  <si>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</si>
  <si>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</si>
  <si>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</si>
  <si>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</si>
  <si>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</si>
  <si>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</si>
  <si>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</si>
  <si>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</si>
  <si>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</si>
  <si>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</si>
  <si>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</si>
  <si>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</si>
  <si>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</si>
  <si>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</si>
  <si>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</si>
  <si>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</si>
  <si>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</si>
  <si>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</si>
  <si>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</si>
  <si>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</si>
  <si>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</si>
  <si>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</si>
  <si>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</si>
  <si>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</si>
  <si>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</si>
  <si>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</si>
  <si>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</si>
  <si>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</si>
  <si>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</si>
  <si>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</si>
  <si>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</si>
  <si>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</si>
  <si>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</si>
  <si>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</si>
  <si>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</si>
  <si>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</si>
  <si>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</si>
  <si>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</si>
  <si>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</si>
  <si>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</si>
  <si>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</si>
  <si>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</si>
  <si>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</si>
  <si>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</si>
  <si>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</si>
  <si>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</si>
  <si>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</si>
  <si>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</si>
  <si>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</si>
  <si>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</si>
  <si>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</si>
  <si>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</si>
  <si>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</si>
  <si>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</si>
  <si>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</si>
  <si>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</si>
  <si>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</si>
  <si>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</si>
  <si>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</si>
  <si>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</si>
  <si>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</si>
  <si>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</si>
  <si>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</si>
  <si>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</si>
  <si>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</si>
  <si>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</si>
  <si>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</si>
  <si>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</si>
  <si>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</si>
  <si>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</si>
  <si>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</si>
  <si>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</si>
  <si>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</si>
  <si>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</si>
  <si>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</si>
  <si>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</si>
  <si>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</si>
  <si>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</si>
  <si>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</si>
  <si>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</si>
  <si>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VIAUR A LA GARDE / VIAUR</t>
  </si>
  <si>
    <t>LE VIAUR</t>
  </si>
  <si>
    <t>05125000</t>
  </si>
  <si>
    <t>18310006400033</t>
  </si>
  <si>
    <t>Agence de l'Eau Adour-Garonne</t>
  </si>
  <si>
    <t>34255833500077</t>
  </si>
  <si>
    <t>AQUASCOP BIOLOGIE site de Monptellier</t>
  </si>
  <si>
    <t>IBMR-21-M108</t>
  </si>
  <si>
    <t>ANTOINE ROBE, PAULINE FAIT</t>
  </si>
  <si>
    <t>IBMR standard</t>
  </si>
  <si>
    <t>DROITE</t>
  </si>
  <si>
    <t>ETIAGE NORMAL</t>
  </si>
  <si>
    <t>FAIBLEMENT NUAGEUX</t>
  </si>
  <si>
    <t>NULLE</t>
  </si>
  <si>
    <t>OUI</t>
  </si>
  <si>
    <t>Station placée comme en 2019 (nouveau positionnement fonction du choix des faciès) afin de respecter la chronique.</t>
  </si>
  <si>
    <t>peu abondant</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</si>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</sst>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112" sqref="G1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623880</v>
      </c>
      <c r="G10" s="98"/>
      <c r="H10" s="99"/>
    </row>
    <row r="11" spans="1:8" ht="15">
      <c r="A11" s="10" t="s">
        <v>2277</v>
      </c>
      <c r="B11" s="47">
        <v>44426</v>
      </c>
      <c r="D11" s="10" t="s">
        <v>2280</v>
      </c>
      <c r="E11" s="52">
        <v>6341832</v>
      </c>
      <c r="G11" s="98"/>
      <c r="H11" s="99"/>
    </row>
    <row r="12" spans="1:8" ht="15">
      <c r="A12" s="10" t="s">
        <v>2283</v>
      </c>
      <c r="B12" s="52" t="s">
        <v>5294</v>
      </c>
      <c r="D12" s="10" t="s">
        <v>2281</v>
      </c>
      <c r="E12" s="52">
        <v>623786</v>
      </c>
      <c r="G12" s="100"/>
      <c r="H12" s="101"/>
    </row>
    <row r="13" spans="1:5" ht="17.25" customHeight="1" thickBot="1">
      <c r="A13" s="2"/>
      <c r="B13" s="55"/>
      <c r="D13" s="10" t="s">
        <v>2282</v>
      </c>
      <c r="E13" s="52">
        <v>6341786</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623880</v>
      </c>
    </row>
    <row r="18" spans="1:3" ht="15">
      <c r="A18" s="112"/>
      <c r="B18" s="49" t="s">
        <v>2267</v>
      </c>
      <c r="C18" s="61">
        <f>E11</f>
        <v>6341832</v>
      </c>
    </row>
    <row r="19" spans="1:2" ht="15">
      <c r="A19" s="3" t="s">
        <v>2063</v>
      </c>
      <c r="B19" s="29">
        <v>164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21.6</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46</v>
      </c>
      <c r="D35" s="28" t="s">
        <v>2284</v>
      </c>
      <c r="E35" s="32">
        <v>54</v>
      </c>
    </row>
    <row r="36" spans="1:5" s="7" customFormat="1" ht="15" customHeight="1">
      <c r="A36" s="5" t="s">
        <v>2113</v>
      </c>
      <c r="B36" s="30">
        <v>60</v>
      </c>
      <c r="C36" s="6"/>
      <c r="D36" s="8" t="s">
        <v>2112</v>
      </c>
      <c r="E36" s="30">
        <v>60</v>
      </c>
    </row>
    <row r="37" spans="1:5" s="7" customFormat="1" ht="15" customHeight="1">
      <c r="A37" s="5" t="s">
        <v>2111</v>
      </c>
      <c r="B37" s="30">
        <v>17</v>
      </c>
      <c r="C37" s="6"/>
      <c r="D37" s="8" t="s">
        <v>2110</v>
      </c>
      <c r="E37" s="30">
        <v>19.3</v>
      </c>
    </row>
    <row r="38" spans="1:5" s="7" customFormat="1" ht="15" customHeight="1">
      <c r="A38" s="5" t="s">
        <v>2115</v>
      </c>
      <c r="B38" s="30">
        <v>1.5</v>
      </c>
      <c r="C38" s="6"/>
      <c r="D38" s="8" t="s">
        <v>2115</v>
      </c>
      <c r="E38" s="30">
        <v>0.2</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v>3</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0.03</v>
      </c>
      <c r="E97" s="89">
        <v>0.04</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1</v>
      </c>
      <c r="E99" s="89">
        <v>0.01</v>
      </c>
      <c r="F99" s="35" t="s">
        <v>2290</v>
      </c>
      <c r="G99" s="79"/>
      <c r="H99" s="80"/>
    </row>
    <row r="100" spans="1:8" ht="15">
      <c r="A100" s="33" t="s">
        <v>3578</v>
      </c>
      <c r="B100" s="20" t="str">
        <f>IF(A100="NEWCOD",IF(ISBLANK(G100),"renseigner le champ 'Nouveau taxon'",G100),VLOOKUP(A100,'Ref Taxo'!A:B,2,FALSE))</f>
        <v>Hydrosera triquetra</v>
      </c>
      <c r="C100" s="21">
        <f>IF(A100="NEWCOD",IF(ISBLANK(H100),"NoCod",H100),VLOOKUP(A100,'Ref Taxo'!A:D,4,FALSE))</f>
        <v>8661</v>
      </c>
      <c r="D100" s="34">
        <v>0.01</v>
      </c>
      <c r="E100" s="89">
        <v>0.01</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89"/>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89"/>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0.04</v>
      </c>
      <c r="E103" s="89"/>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0.05</v>
      </c>
      <c r="E104" s="89"/>
      <c r="F104" s="35" t="s">
        <v>2290</v>
      </c>
      <c r="G104" s="79"/>
      <c r="H104" s="80"/>
    </row>
    <row r="105" spans="1:8" ht="15">
      <c r="A105" s="33" t="s">
        <v>4230</v>
      </c>
      <c r="B105" s="20" t="str">
        <f>IF(A105="NEWCOD",IF(ISBLANK(G105),"renseigner le champ 'Nouveau taxon'",G105),VLOOKUP(A105,'Ref Taxo'!A:B,2,FALSE))</f>
        <v>Pleurosira</v>
      </c>
      <c r="C105" s="21">
        <f>IF(A105="NEWCOD",IF(ISBLANK(H105),"NoCod",H105),VLOOKUP(A105,'Ref Taxo'!A:D,4,FALSE))</f>
        <v>9515</v>
      </c>
      <c r="D105" s="34">
        <v>0.01</v>
      </c>
      <c r="E105" s="89"/>
      <c r="F105" s="35" t="s">
        <v>2290</v>
      </c>
      <c r="G105" s="79"/>
      <c r="H105" s="80"/>
    </row>
    <row r="106" spans="1:8" ht="15">
      <c r="A106" s="33" t="s">
        <v>1815</v>
      </c>
      <c r="B106" s="20" t="str">
        <f>IF(A106="NEWCOD",IF(ISBLANK(G106),"renseigner le champ 'Nouveau taxon'",G106),VLOOKUP(A106,'Ref Taxo'!A:B,2,FALSE))</f>
        <v>Scytonema</v>
      </c>
      <c r="C106" s="21">
        <f>IF(A106="NEWCOD",IF(ISBLANK(H106),"NoCod",H106),VLOOKUP(A106,'Ref Taxo'!A:D,4,FALSE))</f>
        <v>1114</v>
      </c>
      <c r="D106" s="34">
        <v>0.01</v>
      </c>
      <c r="E106" s="89"/>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0.01</v>
      </c>
      <c r="E107" s="89"/>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0.2</v>
      </c>
      <c r="E108" s="89">
        <v>0.01</v>
      </c>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0.01</v>
      </c>
      <c r="E109" s="89"/>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0.02</v>
      </c>
      <c r="E110" s="89">
        <v>0.05</v>
      </c>
      <c r="F110" s="35" t="s">
        <v>2290</v>
      </c>
      <c r="G110" s="79"/>
      <c r="H110" s="80"/>
    </row>
    <row r="111" spans="1:8" ht="15">
      <c r="A111" s="33" t="s">
        <v>758</v>
      </c>
      <c r="B111" s="20" t="str">
        <f>IF(A111="NEWCOD",IF(ISBLANK(G111),"renseigner le champ 'Nouveau taxon'",G111),VLOOKUP(A111,'Ref Taxo'!A:B,2,FALSE))</f>
        <v>Fissidens rivularis</v>
      </c>
      <c r="C111" s="21">
        <f>IF(A111="NEWCOD",IF(ISBLANK(H111),"NoCod",H111),VLOOKUP(A111,'Ref Taxo'!A:D,4,FALSE))</f>
        <v>19669</v>
      </c>
      <c r="D111" s="34">
        <v>0.01</v>
      </c>
      <c r="E111" s="89"/>
      <c r="F111" s="35" t="s">
        <v>5305</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0.04</v>
      </c>
      <c r="E112" s="89">
        <v>0.01</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0.01</v>
      </c>
      <c r="E113" s="89"/>
      <c r="F113" s="35" t="s">
        <v>2290</v>
      </c>
      <c r="G113" s="79"/>
      <c r="H113" s="80"/>
    </row>
    <row r="114" spans="1:8" ht="15">
      <c r="A114" s="33" t="s">
        <v>1928</v>
      </c>
      <c r="B114" s="20" t="str">
        <f>IF(A114="NEWCOD",IF(ISBLANK(G114),"renseigner le champ 'Nouveau taxon'",G114),VLOOKUP(A114,'Ref Taxo'!A:B,2,FALSE))</f>
        <v>Thamnobryum alopecurum</v>
      </c>
      <c r="C114" s="21">
        <f>IF(A114="NEWCOD",IF(ISBLANK(H114),"NoCod",H114),VLOOKUP(A114,'Ref Taxo'!A:D,4,FALSE))</f>
        <v>1344</v>
      </c>
      <c r="D114" s="34"/>
      <c r="E114" s="89">
        <v>0.01</v>
      </c>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0.01</v>
      </c>
      <c r="E115" s="89">
        <v>0.01</v>
      </c>
      <c r="F115" s="35" t="s">
        <v>2290</v>
      </c>
      <c r="G115" s="79"/>
      <c r="H115" s="80"/>
    </row>
    <row r="116" spans="1:8" ht="15">
      <c r="A116" s="33" t="s">
        <v>1098</v>
      </c>
      <c r="B116" s="20" t="str">
        <f>IF(A116="NEWCOD",IF(ISBLANK(G116),"renseigner le champ 'Nouveau taxon'",G116),VLOOKUP(A116,'Ref Taxo'!A:B,2,FALSE))</f>
        <v>Lysimachia vulgaris</v>
      </c>
      <c r="C116" s="21">
        <f>IF(A116="NEWCOD",IF(ISBLANK(H116),"NoCod",H116),VLOOKUP(A116,'Ref Taxo'!A:D,4,FALSE))</f>
        <v>1887</v>
      </c>
      <c r="D116" s="34">
        <v>0.01</v>
      </c>
      <c r="E116" s="89"/>
      <c r="F116" s="35" t="s">
        <v>2290</v>
      </c>
      <c r="G116" s="79"/>
      <c r="H116" s="80"/>
    </row>
    <row r="117" spans="1:8" ht="15">
      <c r="A117" s="33" t="s">
        <v>1595</v>
      </c>
      <c r="B117" s="20" t="str">
        <f>IF(A117="NEWCOD",IF(ISBLANK(G117),"renseigner le champ 'Nouveau taxon'",G117),VLOOKUP(A117,'Ref Taxo'!A:B,2,FALSE))</f>
        <v>Ranunculus fluitans</v>
      </c>
      <c r="C117" s="21">
        <f>IF(A117="NEWCOD",IF(ISBLANK(H117),"NoCod",H117),VLOOKUP(A117,'Ref Taxo'!A:D,4,FALSE))</f>
        <v>1903</v>
      </c>
      <c r="D117" s="34">
        <v>0.01</v>
      </c>
      <c r="E117" s="89">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2022-05-13T11:59:21Z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