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6000" sheetId="2" r:id="rId2"/>
    <sheet name="Mises à jour" sheetId="3" r:id="rId3"/>
  </sheets>
  <definedNames/>
  <calcPr calcId="145621"/>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<sst xmlns="http://schemas.openxmlformats.org/spreadsheetml/2006/main" count="6488" uniqueCount="5304">
  <si>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</si>
  <si>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</si>
  <si>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</si>
  <si>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</si>
  <si>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</si>
  <si>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</si>
  <si>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</si>
  <si>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</si>
  <si>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</si>
  <si>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</si>
  <si>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</si>
  <si>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</si>
  <si>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</si>
  <si>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</si>
  <si>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</si>
  <si>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</si>
  <si>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</si>
  <si>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</si>
  <si>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</si>
  <si>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</si>
  <si>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</si>
  <si>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</si>
  <si>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</si>
  <si>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</si>
  <si>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</si>
  <si>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</si>
  <si>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</si>
  <si>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</si>
  <si>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</si>
  <si>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</si>
  <si>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</si>
  <si>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</si>
  <si>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</si>
  <si>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</si>
  <si>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</si>
  <si>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</si>
  <si>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</si>
  <si>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</si>
  <si>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</si>
  <si>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</si>
  <si>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</si>
  <si>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</si>
  <si>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</si>
  <si>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</si>
  <si>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</si>
  <si>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</si>
  <si>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</si>
  <si>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</si>
  <si>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</si>
  <si>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</si>
  <si>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</si>
  <si>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</si>
  <si>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</si>
  <si>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</si>
  <si>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</si>
  <si>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</si>
  <si>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</si>
  <si>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</si>
  <si>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</si>
  <si>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</si>
  <si>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</si>
  <si>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</si>
  <si>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</si>
  <si>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</si>
  <si>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</si>
  <si>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</si>
  <si>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</si>
  <si>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</si>
  <si>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</si>
  <si>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</si>
  <si>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</si>
  <si>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</si>
  <si>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</si>
  <si>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</si>
  <si>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</si>
  <si>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</si>
  <si>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</si>
  <si>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</si>
  <si>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</si>
  <si>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</si>
  <si>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</si>
  <si>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</si>
  <si>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</si>
  <si>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</si>
  <si>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</si>
  <si>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</si>
  <si>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</si>
  <si>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</si>
  <si>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</si>
  <si>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</si>
  <si>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</si>
  <si>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</si>
  <si>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</si>
  <si>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</si>
  <si>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</si>
  <si>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</si>
  <si>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</si>
  <si>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</si>
  <si>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</si>
  <si>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</si>
  <si>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</si>
  <si>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</si>
  <si>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</si>
  <si>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</si>
  <si>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</si>
  <si>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</si>
  <si>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</si>
  <si>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</si>
  <si>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</si>
  <si>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</si>
  <si>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</si>
  <si>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</si>
  <si>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</si>
  <si>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</si>
  <si>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</si>
  <si>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</si>
  <si>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</si>
  <si>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</si>
  <si>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</si>
  <si>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</si>
  <si>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</si>
  <si>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</si>
  <si>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</si>
  <si>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</si>
  <si>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</si>
  <si>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</si>
  <si>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</si>
  <si>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</si>
  <si>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</si>
  <si>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</si>
  <si>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</si>
  <si>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</si>
  <si>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</si>
  <si>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</si>
  <si>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</si>
  <si>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</si>
  <si>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</si>
  <si>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</si>
  <si>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</si>
  <si>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</si>
  <si>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</si>
  <si>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</si>
  <si>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</si>
  <si>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</si>
  <si>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</si>
  <si>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</si>
  <si>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</si>
  <si>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</si>
  <si>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</si>
  <si>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</si>
  <si>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</si>
  <si>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</si>
  <si>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</si>
  <si>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</si>
  <si>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</si>
  <si>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</si>
  <si>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</si>
  <si>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</si>
  <si>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</si>
  <si>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</si>
  <si>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</si>
  <si>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</si>
  <si>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</si>
  <si>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</si>
  <si>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</si>
  <si>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</si>
  <si>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</si>
  <si>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</si>
  <si>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</si>
  <si>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</si>
  <si>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</si>
  <si>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</si>
  <si>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</si>
  <si>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</si>
  <si>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</si>
  <si>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</si>
  <si>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</si>
  <si>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</si>
  <si>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</si>
  <si>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</si>
  <si>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</si>
  <si>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</si>
  <si>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</si>
  <si>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</si>
  <si>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</si>
  <si>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</si>
  <si>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</si>
  <si>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</si>
  <si>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</si>
  <si>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</si>
  <si>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</si>
  <si>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</si>
  <si>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</si>
  <si>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</si>
  <si>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</si>
  <si>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</si>
  <si>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</si>
  <si>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</si>
  <si>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</si>
  <si>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</si>
  <si>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</si>
  <si>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</si>
  <si>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</si>
  <si>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</si>
  <si>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</si>
  <si>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</si>
  <si>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</si>
  <si>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</si>
  <si>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</si>
  <si>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</si>
  <si>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</si>
  <si>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</si>
  <si>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</si>
  <si>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</si>
  <si>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</si>
  <si>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</si>
  <si>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</si>
  <si>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</si>
  <si>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</si>
  <si>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</si>
  <si>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</si>
  <si>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</si>
  <si>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</si>
  <si>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</si>
  <si>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</si>
  <si>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</si>
  <si>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</si>
  <si>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</si>
  <si>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</si>
  <si>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</si>
  <si>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</si>
  <si>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</si>
  <si>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</si>
  <si>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</si>
  <si>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</si>
  <si>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</si>
  <si>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</si>
  <si>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</si>
  <si>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</si>
  <si>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</si>
  <si>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</si>
  <si>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</si>
  <si>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</si>
  <si>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</si>
  <si>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</si>
  <si>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</si>
  <si>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</si>
  <si>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</si>
  <si>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</si>
  <si>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</si>
  <si>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</si>
  <si>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</si>
  <si>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</si>
  <si>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</si>
  <si>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</si>
  <si>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</si>
  <si>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</si>
  <si>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</si>
  <si>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</si>
  <si>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</si>
  <si>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</si>
  <si>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</si>
  <si>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</si>
  <si>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</si>
  <si>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</si>
  <si>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</si>
  <si>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</si>
  <si>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</si>
  <si>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</si>
  <si>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</si>
  <si>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</si>
  <si>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</si>
  <si>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</si>
  <si>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</si>
  <si>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</si>
  <si>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</si>
  <si>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</si>
  <si>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</si>
  <si>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</si>
  <si>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</si>
  <si>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</si>
  <si>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</si>
  <si>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</si>
  <si>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</si>
  <si>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</si>
  <si>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</si>
  <si>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</si>
  <si>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</si>
  <si>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</si>
  <si>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</si>
  <si>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</si>
  <si>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</si>
  <si>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</si>
  <si>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</si>
  <si>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</si>
  <si>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</si>
  <si>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</si>
  <si>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</si>
  <si>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</si>
  <si>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</si>
  <si>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</si>
  <si>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</si>
  <si>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</si>
  <si>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</si>
  <si>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</si>
  <si>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</si>
  <si>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</si>
  <si>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</si>
  <si>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</si>
  <si>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</si>
  <si>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</si>
  <si>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</si>
  <si>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</si>
  <si>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</si>
  <si>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</si>
  <si>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</si>
  <si>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</si>
  <si>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</si>
  <si>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</si>
  <si>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</si>
  <si>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</si>
  <si>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</si>
  <si>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</si>
  <si>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</si>
  <si>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</si>
  <si>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</si>
  <si>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</si>
  <si>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</si>
  <si>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</si>
  <si>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</si>
  <si>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</si>
  <si>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</si>
  <si>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</si>
  <si>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</si>
  <si>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</si>
  <si>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</si>
  <si>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</si>
  <si>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</si>
  <si>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</si>
  <si>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</si>
  <si>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</si>
  <si>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</si>
  <si>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</si>
  <si>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</si>
  <si>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</si>
  <si>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</si>
  <si>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</si>
  <si>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</si>
  <si>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</si>
  <si>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</si>
  <si>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</si>
  <si>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</si>
  <si>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</si>
  <si>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</si>
  <si>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</si>
  <si>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</si>
  <si>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</si>
  <si>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</si>
  <si>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</si>
  <si>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</si>
  <si>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</si>
  <si>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</si>
  <si>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</si>
  <si>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</si>
  <si>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</si>
  <si>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</si>
  <si>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</si>
  <si>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</si>
  <si>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</si>
  <si>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</si>
  <si>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</si>
  <si>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</si>
  <si>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</si>
  <si>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</si>
  <si>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</si>
  <si>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</si>
  <si>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</si>
  <si>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</si>
  <si>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</si>
  <si>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</si>
  <si>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</si>
  <si>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</si>
  <si>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</si>
  <si>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</si>
  <si>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</si>
  <si>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</si>
  <si>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</si>
  <si>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</si>
  <si>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</si>
  <si>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</si>
  <si>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</si>
  <si>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</si>
  <si>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</si>
  <si>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</si>
  <si>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</si>
  <si>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</si>
  <si>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</si>
  <si>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</si>
  <si>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</si>
  <si>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</si>
  <si>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</si>
  <si>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</si>
  <si>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</si>
  <si>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</si>
  <si>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</si>
  <si>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</si>
  <si>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</si>
  <si>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</si>
  <si>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</si>
  <si>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</si>
  <si>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</si>
  <si>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</si>
  <si>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</si>
  <si>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</si>
  <si>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</si>
  <si>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</si>
  <si>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</si>
  <si>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</si>
  <si>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</si>
  <si>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</si>
  <si>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</si>
  <si>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</si>
  <si>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</si>
  <si>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</si>
  <si>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</si>
  <si>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</si>
  <si>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</si>
  <si>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</si>
  <si>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</si>
  <si>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</si>
  <si>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</si>
  <si>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</si>
  <si>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</si>
  <si>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</si>
  <si>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</si>
  <si>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</si>
  <si>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</si>
  <si>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</si>
  <si>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</si>
  <si>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</si>
  <si>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</si>
  <si>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</si>
  <si>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</si>
  <si>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</si>
  <si>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</si>
  <si>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</si>
  <si>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</si>
  <si>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</si>
  <si>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</si>
  <si>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</si>
  <si>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</si>
  <si>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</si>
  <si>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</si>
  <si>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</si>
  <si>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</si>
  <si>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</si>
  <si>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</si>
  <si>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</si>
  <si>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</si>
  <si>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</si>
  <si>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</si>
  <si>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</si>
  <si>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</si>
  <si>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</si>
  <si>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</si>
  <si>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</si>
  <si>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</si>
  <si>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</si>
  <si>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</si>
  <si>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</si>
  <si>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</si>
  <si>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</si>
  <si>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</si>
  <si>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</si>
  <si>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</si>
  <si>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</si>
  <si>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</si>
  <si>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</si>
  <si>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</si>
  <si>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</si>
  <si>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</si>
  <si>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</si>
  <si>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</si>
  <si>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</si>
  <si>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</si>
  <si>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</si>
  <si>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</si>
  <si>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</si>
  <si>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</si>
  <si>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</si>
  <si>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</si>
  <si>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</si>
  <si>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</si>
  <si>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</si>
  <si>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</si>
  <si>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</si>
  <si>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</si>
  <si>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</si>
  <si>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</si>
  <si>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</si>
  <si>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</si>
  <si>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</si>
  <si>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</si>
  <si>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</si>
  <si>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</si>
  <si>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</si>
  <si>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</si>
  <si>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</si>
  <si>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</si>
  <si>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</si>
  <si>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</si>
  <si>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</si>
  <si>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</si>
  <si>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</si>
  <si>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</si>
  <si>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</si>
  <si>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</si>
  <si>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</si>
  <si>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</si>
  <si>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</si>
  <si>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</si>
  <si>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</si>
  <si>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</si>
  <si>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</si>
  <si>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</si>
  <si>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</si>
  <si>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</si>
  <si>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</si>
  <si>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</si>
  <si>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</si>
  <si>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</si>
  <si>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</si>
  <si>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</si>
  <si>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</si>
  <si>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</si>
  <si>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</si>
  <si>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</si>
  <si>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</si>
  <si>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</si>
  <si>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</si>
  <si>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</si>
  <si>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</si>
  <si>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</si>
  <si>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</si>
  <si>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</si>
  <si>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</si>
  <si>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</si>
  <si>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</si>
  <si>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</si>
  <si>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</si>
  <si>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</si>
  <si>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</si>
  <si>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</si>
  <si>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</si>
  <si>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</si>
  <si>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</si>
  <si>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</si>
  <si>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</si>
  <si>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</si>
  <si>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</si>
  <si>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</si>
  <si>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</si>
  <si>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</si>
  <si>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</si>
  <si>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</si>
  <si>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</si>
  <si>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</si>
  <si>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</si>
  <si>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</si>
  <si>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</si>
  <si>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</si>
  <si>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</si>
  <si>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</si>
  <si>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</si>
  <si>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</si>
  <si>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</si>
  <si>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</si>
  <si>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</si>
  <si>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</si>
  <si>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</si>
  <si>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</si>
  <si>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</si>
  <si>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</si>
  <si>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</si>
  <si>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</si>
  <si>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</si>
  <si>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</si>
  <si>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</si>
  <si>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</si>
  <si>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</si>
  <si>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</si>
  <si>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</si>
  <si>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</si>
  <si>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</si>
  <si>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</si>
  <si>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</si>
  <si>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</si>
  <si>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</si>
  <si>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</si>
  <si>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</si>
  <si>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</si>
  <si>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</si>
  <si>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</si>
  <si>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</si>
  <si>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</si>
  <si>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</si>
  <si>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</si>
  <si>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</si>
  <si>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</si>
  <si>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</si>
  <si>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</si>
  <si>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</si>
  <si>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</si>
  <si>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</si>
  <si>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</si>
  <si>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</si>
  <si>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</si>
  <si>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</si>
  <si>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</si>
  <si>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</si>
  <si>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</si>
  <si>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</si>
  <si>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</si>
  <si>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</si>
  <si>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</si>
  <si>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</si>
  <si>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</si>
  <si>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</si>
  <si>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</si>
  <si>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</si>
  <si>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</si>
  <si>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</si>
  <si>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</si>
  <si>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</si>
  <si>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</si>
  <si>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</si>
  <si>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</si>
  <si>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</si>
  <si>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</si>
  <si>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</si>
  <si>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</si>
  <si>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</si>
  <si>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</si>
  <si>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</si>
  <si>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</si>
  <si>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</si>
  <si>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</si>
  <si>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</si>
  <si>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</si>
  <si>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</si>
  <si>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</si>
  <si>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</si>
  <si>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</si>
  <si>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</si>
  <si>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</si>
  <si>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</si>
  <si>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</si>
  <si>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</si>
  <si>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</si>
  <si>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</si>
  <si>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</si>
  <si>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</si>
  <si>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</si>
  <si>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</si>
  <si>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</si>
  <si>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</si>
  <si>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</si>
  <si>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</si>
  <si>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</si>
  <si>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</si>
  <si>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</si>
  <si>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</si>
  <si>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</si>
  <si>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</si>
  <si>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</si>
  <si>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</si>
  <si>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</si>
  <si>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</si>
  <si>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</si>
  <si>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</si>
  <si>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</si>
  <si>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</si>
  <si>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</si>
  <si>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</si>
  <si>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</si>
  <si>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</si>
  <si>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</si>
  <si>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</si>
  <si>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</si>
  <si>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</si>
  <si>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</si>
  <si>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</si>
  <si>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</si>
  <si>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</si>
  <si>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</si>
  <si>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</si>
  <si>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</si>
  <si>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</si>
  <si>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</si>
  <si>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</si>
  <si>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</si>
  <si>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</si>
  <si>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</si>
  <si>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</si>
  <si>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</si>
  <si>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</si>
  <si>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</si>
  <si>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</si>
  <si>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</si>
  <si>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</si>
  <si>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</si>
  <si>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</si>
  <si>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</si>
  <si>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</si>
  <si>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</si>
  <si>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</si>
  <si>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</si>
  <si>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</si>
  <si>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</si>
  <si>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</si>
  <si>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</si>
  <si>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</si>
  <si>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</si>
  <si>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</si>
  <si>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</si>
  <si>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</si>
  <si>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</si>
  <si>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</si>
  <si>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</si>
  <si>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</si>
  <si>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</si>
  <si>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</si>
  <si>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</si>
  <si>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</si>
  <si>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</si>
  <si>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</si>
  <si>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</si>
  <si>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</si>
  <si>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</si>
  <si>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</si>
  <si>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</si>
  <si>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</si>
  <si>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</si>
  <si>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</si>
  <si>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</si>
  <si>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</si>
  <si>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</si>
  <si>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</si>
  <si>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</si>
  <si>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</si>
  <si>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</si>
  <si>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</si>
  <si>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</si>
  <si>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</si>
  <si>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</si>
  <si>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</si>
  <si>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</si>
  <si>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</si>
  <si>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</si>
  <si>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</si>
  <si>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</si>
  <si>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</si>
  <si>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</si>
  <si>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</si>
  <si>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</si>
  <si>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</si>
  <si>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</si>
  <si>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</si>
  <si>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</si>
  <si>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</si>
  <si>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</si>
  <si>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</si>
  <si>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</si>
  <si>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</si>
  <si>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</si>
  <si>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</si>
  <si>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</si>
  <si>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</si>
  <si>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</si>
  <si>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</si>
  <si>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</si>
  <si>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</si>
  <si>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</si>
  <si>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</si>
  <si>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</si>
  <si>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</si>
  <si>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</si>
  <si>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</si>
  <si>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</si>
  <si>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</si>
  <si>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</si>
  <si>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</si>
  <si>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</si>
  <si>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</si>
  <si>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</si>
  <si>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</si>
  <si>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</si>
  <si>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</si>
  <si>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</si>
  <si>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</si>
  <si>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</si>
  <si>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</si>
  <si>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</si>
  <si>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</si>
  <si>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</si>
  <si>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</si>
  <si>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</si>
  <si>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</si>
  <si>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</si>
  <si>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</si>
  <si>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</si>
  <si>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</si>
  <si>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</si>
  <si>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</si>
  <si>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</si>
  <si>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</si>
  <si>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</si>
  <si>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</si>
  <si>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</si>
  <si>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</si>
  <si>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</si>
  <si>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</si>
  <si>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</si>
  <si>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</si>
  <si>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</si>
  <si>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</si>
  <si>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</si>
  <si>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</si>
  <si>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</si>
  <si>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</si>
  <si>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</si>
  <si>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</si>
  <si>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</si>
  <si>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</si>
  <si>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</si>
  <si>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</si>
  <si>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</si>
  <si>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</si>
  <si>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</si>
  <si>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</si>
  <si>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</si>
  <si>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</si>
  <si>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</si>
  <si>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</si>
  <si>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</si>
  <si>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</si>
  <si>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</si>
  <si>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</si>
  <si>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</si>
  <si>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</si>
  <si>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</si>
  <si>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</si>
  <si>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</si>
  <si>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</si>
  <si>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</si>
  <si>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</si>
  <si>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</si>
  <si>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</si>
  <si>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</si>
  <si>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</si>
  <si>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</si>
  <si>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</si>
  <si>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</si>
  <si>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</si>
  <si>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</si>
  <si>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</si>
  <si>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</si>
  <si>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</si>
  <si>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</si>
  <si>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</si>
  <si>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</si>
  <si>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</si>
  <si>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</si>
  <si>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</si>
  <si>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</si>
  <si>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</si>
  <si>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</si>
  <si>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</si>
  <si>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</si>
  <si>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</si>
  <si>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</si>
  <si>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</si>
  <si>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</si>
  <si>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</si>
  <si>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</si>
  <si>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</si>
  <si>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</si>
  <si>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</si>
  <si>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</si>
  <si>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</si>
  <si>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</si>
  <si>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</si>
  <si>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</si>
  <si>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</si>
  <si>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</si>
  <si>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</si>
  <si>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</si>
  <si>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</si>
  <si>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</si>
  <si>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</si>
  <si>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</si>
  <si>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</si>
  <si>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</si>
  <si>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</si>
  <si>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</si>
  <si>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</si>
  <si>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</si>
  <si>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</si>
  <si>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</si>
  <si>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</si>
  <si>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</si>
  <si>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</si>
  <si>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</si>
  <si>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</si>
  <si>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</si>
  <si>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</si>
  <si>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</si>
  <si>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</si>
  <si>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</si>
  <si>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</si>
  <si>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</si>
  <si>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</si>
  <si>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</si>
  <si>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</si>
  <si>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</si>
  <si>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</si>
  <si>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</si>
  <si>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</si>
  <si>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</si>
  <si>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</si>
  <si>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</si>
  <si>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</si>
  <si>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</si>
  <si>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</si>
  <si>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</si>
  <si>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</si>
  <si>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</si>
  <si>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</si>
  <si>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</si>
  <si>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</si>
  <si>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</si>
  <si>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</si>
  <si>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</si>
  <si>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</si>
  <si>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</si>
  <si>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</si>
  <si>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</si>
  <si>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</si>
  <si>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</si>
  <si>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</si>
  <si>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</si>
  <si>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</si>
  <si>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</si>
  <si>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</si>
  <si>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</si>
  <si>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</si>
  <si>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</si>
  <si>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</si>
  <si>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</si>
  <si>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</si>
  <si>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</si>
  <si>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</si>
  <si>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</si>
  <si>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</si>
  <si>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</si>
  <si>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</si>
  <si>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</si>
  <si>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</si>
  <si>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</si>
  <si>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</si>
  <si>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</si>
  <si>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</si>
  <si>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</si>
  <si>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</si>
  <si>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</si>
  <si>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</si>
  <si>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</si>
  <si>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</si>
  <si>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</si>
  <si>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</si>
  <si>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</si>
  <si>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</si>
  <si>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</si>
  <si>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</si>
  <si>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</si>
  <si>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</si>
  <si>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</si>
  <si>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</si>
  <si>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</si>
  <si>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</si>
  <si>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</si>
  <si>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</si>
  <si>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</si>
  <si>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</si>
  <si>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</si>
  <si>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</si>
  <si>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</si>
  <si>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</si>
  <si>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</si>
  <si>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</si>
  <si>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</si>
  <si>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</si>
  <si>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</si>
  <si>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</si>
  <si>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</si>
  <si>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</si>
  <si>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</si>
  <si>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</si>
  <si>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</si>
  <si>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</si>
  <si>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</si>
  <si>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</si>
  <si>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</si>
  <si>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</si>
  <si>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</si>
  <si>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</si>
  <si>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</si>
  <si>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</si>
  <si>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</si>
  <si>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</si>
  <si>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</si>
  <si>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</si>
  <si>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</si>
  <si>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</si>
  <si>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</si>
  <si>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</si>
  <si>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</si>
  <si>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</si>
  <si>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</si>
  <si>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</si>
  <si>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</si>
  <si>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</si>
  <si>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</si>
  <si>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</si>
  <si>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</si>
  <si>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</si>
  <si>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</si>
  <si>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</si>
  <si>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</si>
  <si>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</si>
  <si>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</si>
  <si>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</si>
  <si>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</si>
  <si>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</si>
  <si>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</si>
  <si>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</si>
  <si>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</si>
  <si>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</si>
  <si>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</si>
  <si>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</si>
  <si>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</si>
  <si>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</si>
  <si>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</si>
  <si>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</si>
  <si>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</si>
  <si>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</si>
  <si>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</si>
  <si>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</si>
  <si>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</si>
  <si>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</si>
  <si>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</si>
  <si>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</si>
  <si>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</si>
  <si>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</si>
  <si>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</si>
  <si>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</si>
  <si>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</si>
  <si>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</si>
  <si>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</si>
  <si>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</si>
  <si>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</si>
  <si>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</si>
  <si>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</si>
  <si>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</si>
  <si>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</si>
  <si>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</si>
  <si>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</si>
  <si>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</si>
  <si>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</si>
  <si>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</si>
  <si>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</si>
  <si>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</si>
  <si>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</si>
  <si>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</si>
  <si>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</si>
  <si>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</si>
  <si>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</si>
  <si>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</si>
  <si>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</si>
  <si>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</si>
  <si>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</si>
  <si>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</si>
  <si>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</si>
  <si>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</si>
  <si>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</si>
  <si>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</si>
  <si>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</si>
  <si>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</si>
  <si>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</si>
  <si>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</si>
  <si>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</si>
  <si>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</si>
  <si>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</si>
  <si>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</si>
  <si>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</si>
  <si>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</si>
  <si>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</si>
  <si>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</si>
  <si>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</si>
  <si>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</si>
  <si>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</si>
  <si>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</si>
  <si>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</si>
  <si>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</si>
  <si>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</si>
  <si>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</si>
  <si>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</si>
  <si>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</si>
  <si>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</si>
  <si>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</si>
  <si>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</si>
  <si>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</si>
  <si>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</si>
  <si>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</si>
  <si>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</si>
  <si>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</si>
  <si>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</si>
  <si>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</si>
  <si>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</si>
  <si>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</si>
  <si>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</si>
  <si>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</si>
  <si>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</si>
  <si>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</si>
  <si>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</si>
  <si>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</si>
  <si>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</si>
  <si>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</si>
  <si>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</si>
  <si>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</si>
  <si>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</si>
  <si>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</si>
  <si>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</si>
  <si>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</si>
  <si>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</si>
  <si>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</si>
  <si>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</si>
  <si>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</si>
  <si>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</si>
  <si>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</si>
  <si>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</si>
  <si>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</si>
  <si>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</si>
  <si>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</si>
  <si>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</si>
  <si>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</si>
  <si>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</si>
  <si>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</si>
  <si>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</si>
  <si>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</si>
  <si>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</si>
  <si>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</si>
  <si>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</si>
  <si>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</si>
  <si>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</si>
  <si>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</si>
  <si>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</si>
  <si>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</si>
  <si>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</si>
  <si>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</si>
  <si>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</si>
  <si>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</si>
  <si>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</si>
  <si>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</si>
  <si>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</si>
  <si>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</si>
  <si>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</si>
  <si>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</si>
  <si>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</si>
  <si>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</si>
  <si>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</si>
  <si>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</si>
  <si>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</si>
  <si>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</si>
  <si>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</si>
  <si>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</si>
  <si>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</si>
  <si>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</si>
  <si>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</si>
  <si>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</si>
  <si>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</si>
  <si>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</si>
  <si>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</si>
  <si>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</si>
  <si>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</si>
  <si>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</si>
  <si>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</si>
  <si>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</si>
  <si>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</si>
  <si>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</si>
  <si>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</si>
  <si>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</si>
  <si>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</si>
  <si>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</si>
  <si>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</si>
  <si>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</si>
  <si>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</si>
  <si>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</si>
  <si>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</si>
  <si>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</si>
  <si>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</si>
  <si>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</si>
  <si>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</si>
  <si>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</si>
  <si>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</si>
  <si>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</si>
  <si>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</si>
  <si>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</si>
  <si>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</si>
  <si>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</si>
  <si>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</si>
  <si>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</si>
  <si>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</si>
  <si>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</si>
  <si>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</si>
  <si>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</si>
  <si>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</si>
  <si>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</si>
  <si>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</si>
  <si>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</si>
  <si>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</si>
  <si>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</si>
  <si>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</si>
  <si>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</si>
  <si>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</si>
  <si>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</si>
  <si>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</si>
  <si>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</si>
  <si>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</si>
  <si>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</si>
  <si>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</si>
  <si>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</si>
  <si>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</si>
  <si>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</si>
  <si>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</si>
  <si>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</si>
  <si>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</si>
  <si>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</si>
  <si>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</si>
  <si>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</si>
  <si>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</si>
  <si>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</si>
  <si>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</si>
  <si>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</si>
  <si>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</si>
  <si>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</si>
  <si>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</si>
  <si>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</si>
  <si>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</si>
  <si>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</si>
  <si>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</si>
  <si>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</si>
  <si>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</si>
  <si>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</si>
  <si>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</si>
  <si>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</si>
  <si>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</si>
  <si>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</si>
  <si>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</si>
  <si>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</si>
  <si>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</si>
  <si>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</si>
  <si>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</si>
  <si>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</si>
  <si>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</si>
  <si>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</si>
  <si>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</si>
  <si>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</si>
  <si>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</si>
  <si>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</si>
  <si>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</si>
  <si>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</si>
  <si>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</si>
  <si>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</si>
  <si>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</si>
  <si>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</si>
  <si>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</si>
  <si>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</si>
  <si>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</si>
  <si>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</si>
  <si>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</si>
  <si>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</si>
  <si>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</si>
  <si>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</si>
  <si>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</si>
  <si>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</si>
  <si>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</si>
  <si>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</si>
  <si>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</si>
  <si>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</si>
  <si>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</si>
  <si>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</si>
  <si>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</si>
  <si>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</si>
  <si>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</si>
  <si>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</si>
  <si>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</si>
  <si>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</si>
  <si>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</si>
  <si>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</si>
  <si>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</si>
  <si>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</si>
  <si>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</si>
  <si>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</si>
  <si>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</si>
  <si>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</si>
  <si>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</si>
  <si>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</si>
  <si>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</si>
  <si>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</si>
  <si>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</si>
  <si>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</si>
  <si>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</si>
  <si>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</si>
  <si>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</si>
  <si>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</si>
  <si>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</si>
  <si>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</si>
  <si>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</si>
  <si>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</si>
  <si>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</si>
  <si>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</si>
  <si>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</si>
  <si>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</si>
  <si>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</si>
  <si>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</si>
  <si>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</si>
  <si>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</si>
  <si>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</si>
  <si>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</si>
  <si>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</si>
  <si>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</si>
  <si>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</si>
  <si>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</si>
  <si>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</si>
  <si>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</si>
  <si>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</si>
  <si>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</si>
  <si>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</si>
  <si>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</si>
  <si>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</si>
  <si>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</si>
  <si>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</si>
  <si>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</si>
  <si>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</si>
  <si>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</si>
  <si>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</si>
  <si>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</si>
  <si>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</si>
  <si>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</si>
  <si>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</si>
  <si>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</si>
  <si>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</si>
  <si>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</si>
  <si>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</si>
  <si>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</si>
  <si>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</si>
  <si>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</si>
  <si>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</si>
  <si>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</si>
  <si>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</si>
  <si>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</si>
  <si>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</si>
  <si>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</si>
  <si>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</si>
  <si>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</si>
  <si>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</si>
  <si>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</si>
  <si>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</si>
  <si>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</si>
  <si>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</si>
  <si>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</si>
  <si>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</si>
  <si>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</si>
  <si>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</si>
  <si>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</si>
  <si>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</si>
  <si>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</si>
  <si>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</si>
  <si>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</si>
  <si>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</si>
  <si>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</si>
  <si>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</si>
  <si>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</si>
  <si>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</si>
  <si>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</si>
  <si>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</si>
  <si>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</si>
  <si>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</si>
  <si>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</si>
  <si>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</si>
  <si>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</si>
  <si>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</si>
  <si>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</si>
  <si>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</si>
  <si>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</si>
  <si>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</si>
  <si>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</si>
  <si>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</si>
  <si>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</si>
  <si>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</si>
  <si>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</si>
  <si>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</si>
  <si>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</si>
  <si>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</si>
  <si>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</si>
  <si>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</si>
  <si>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</si>
  <si>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</si>
  <si>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</si>
  <si>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</si>
  <si>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</si>
  <si>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</si>
  <si>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</si>
  <si>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</si>
  <si>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</si>
  <si>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</si>
  <si>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</si>
  <si>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</si>
  <si>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</si>
  <si>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</si>
  <si>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</si>
  <si>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</si>
  <si>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</si>
  <si>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</si>
  <si>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</si>
  <si>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</si>
  <si>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</si>
  <si>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</si>
  <si>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</si>
  <si>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</si>
  <si>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</si>
  <si>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</si>
  <si>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</si>
  <si>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</si>
  <si>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</si>
  <si>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</si>
  <si>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</si>
  <si>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</si>
  <si>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</si>
  <si>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</si>
  <si>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</si>
  <si>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</si>
  <si>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</si>
  <si>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</si>
  <si>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</si>
  <si>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</si>
  <si>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</si>
  <si>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</si>
  <si>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</si>
  <si>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</si>
  <si>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</si>
  <si>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</si>
  <si>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</si>
  <si>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</si>
  <si>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</si>
  <si>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</si>
  <si>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</si>
  <si>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</si>
  <si>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</si>
  <si>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</si>
  <si>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</si>
  <si>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</si>
  <si>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</si>
  <si>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</si>
  <si>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</si>
  <si>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</si>
  <si>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</si>
  <si>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</si>
  <si>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</si>
  <si>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</si>
  <si>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</si>
  <si>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</si>
  <si>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</si>
  <si>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</si>
  <si>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</si>
  <si>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</si>
  <si>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</si>
  <si>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</si>
  <si>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</si>
  <si>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</si>
  <si>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</si>
  <si>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</si>
  <si>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</si>
  <si>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</si>
  <si>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</si>
  <si>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</si>
  <si>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</si>
  <si>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</si>
  <si>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</si>
  <si>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</si>
  <si>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</si>
  <si>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</si>
  <si>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</si>
  <si>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</si>
  <si>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</si>
  <si>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</si>
  <si>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</si>
  <si>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</si>
  <si>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</si>
  <si>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</si>
  <si>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</si>
  <si>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</si>
  <si>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</si>
  <si>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</si>
  <si>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</si>
  <si>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</si>
  <si>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</si>
  <si>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</si>
  <si>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</si>
  <si>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</si>
  <si>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</si>
  <si>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</si>
  <si>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</si>
  <si>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</si>
  <si>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</si>
  <si>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</si>
  <si>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</si>
  <si>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</si>
  <si>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</si>
  <si>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</si>
  <si>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</si>
  <si>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</si>
  <si>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</si>
  <si>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</si>
  <si>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</si>
  <si>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</si>
  <si>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</si>
  <si>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</si>
  <si>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</si>
  <si>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</si>
  <si>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</si>
  <si>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</si>
  <si>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</si>
  <si>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</si>
  <si>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</si>
  <si>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</si>
  <si>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</si>
  <si>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</si>
  <si>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</si>
  <si>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</si>
  <si>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</si>
  <si>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</si>
  <si>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</si>
  <si>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</si>
  <si>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</si>
  <si>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</si>
  <si>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</si>
  <si>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</si>
  <si>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</si>
  <si>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</si>
  <si>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</si>
  <si>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</si>
  <si>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</si>
  <si>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</si>
  <si>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</si>
  <si>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</si>
  <si>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</si>
  <si>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</si>
  <si>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</si>
  <si>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</si>
  <si>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</si>
  <si>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</si>
  <si>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</si>
  <si>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</si>
  <si>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</si>
  <si>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</si>
  <si>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</si>
  <si>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</si>
  <si>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</si>
  <si>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</si>
  <si>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</si>
  <si>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</si>
  <si>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</si>
  <si>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</si>
  <si>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</si>
  <si>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</si>
  <si>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</si>
  <si>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</si>
  <si>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</si>
  <si>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</si>
  <si>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</si>
  <si>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</si>
  <si>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</si>
  <si>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</si>
  <si>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</si>
  <si>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</si>
  <si>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</si>
  <si>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</si>
  <si>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</si>
  <si>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</si>
  <si>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</si>
  <si>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</si>
  <si>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</si>
  <si>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</si>
  <si>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</si>
  <si>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</si>
  <si>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</si>
  <si>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</si>
  <si>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</si>
  <si>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</si>
  <si>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</si>
  <si>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</si>
  <si>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</si>
  <si>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</si>
  <si>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</si>
  <si>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</si>
  <si>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</si>
  <si>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</si>
  <si>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</si>
  <si>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</si>
  <si>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</si>
  <si>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</si>
  <si>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</si>
  <si>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</si>
  <si>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</si>
  <si>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</si>
  <si>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</si>
  <si>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</si>
  <si>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</si>
  <si>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</si>
  <si>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</si>
  <si>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</si>
  <si>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</si>
  <si>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</si>
  <si>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</si>
  <si>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</si>
  <si>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</si>
  <si>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</si>
  <si>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</si>
  <si>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</si>
  <si>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</si>
  <si>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</si>
  <si>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</si>
  <si>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</si>
  <si>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</si>
  <si>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</si>
  <si>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</si>
  <si>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</si>
  <si>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</si>
  <si>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</si>
  <si>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</si>
  <si>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</si>
  <si>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</si>
  <si>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</si>
  <si>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</si>
  <si>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</si>
  <si>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</si>
  <si>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</si>
  <si>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</si>
  <si>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</si>
  <si>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</si>
  <si>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</si>
  <si>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</si>
  <si>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</si>
  <si>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</si>
  <si>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</si>
  <si>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</si>
  <si>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</si>
  <si>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</si>
  <si>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</si>
  <si>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</si>
  <si>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</si>
  <si>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</si>
  <si>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</si>
  <si>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</si>
  <si>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</si>
  <si>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</si>
  <si>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</si>
  <si>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</si>
  <si>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</si>
  <si>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</si>
  <si>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</si>
  <si>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</si>
  <si>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</si>
  <si>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</si>
  <si>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</si>
  <si>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</si>
  <si>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</si>
  <si>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</si>
  <si>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</si>
  <si>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</si>
  <si>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</si>
  <si>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</si>
  <si>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</si>
  <si>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</si>
  <si>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</si>
  <si>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</si>
  <si>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</si>
  <si>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</si>
  <si>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</si>
  <si>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</si>
  <si>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</si>
  <si>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</si>
  <si>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</si>
  <si>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</si>
  <si>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</si>
  <si>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</si>
  <si>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</si>
  <si>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</si>
  <si>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</si>
  <si>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</si>
  <si>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</si>
  <si>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</si>
  <si>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</si>
  <si>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</si>
  <si>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</si>
  <si>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</si>
  <si>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</si>
  <si>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</si>
  <si>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</si>
  <si>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</si>
  <si>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</si>
  <si>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</si>
  <si>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</si>
  <si>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</si>
  <si>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</si>
  <si>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</si>
  <si>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</si>
  <si>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</si>
  <si>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</si>
  <si>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</si>
  <si>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</si>
  <si>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</si>
  <si>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</si>
  <si>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</si>
  <si>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</si>
  <si>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</si>
  <si>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</si>
  <si>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</si>
  <si>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</si>
  <si>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</si>
  <si>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</si>
  <si>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</si>
  <si>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</si>
  <si>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</si>
  <si>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</si>
  <si>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</si>
  <si>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</si>
  <si>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</si>
  <si>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</si>
  <si>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</si>
  <si>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</si>
  <si>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</si>
  <si>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</si>
  <si>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</si>
  <si>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</si>
  <si>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</si>
  <si>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</si>
  <si>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</si>
  <si>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</si>
  <si>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</si>
  <si>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</si>
  <si>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</si>
  <si>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</si>
  <si>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</si>
  <si>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</si>
  <si>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</si>
  <si>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</si>
  <si>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</si>
  <si>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</si>
  <si>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</si>
  <si>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</si>
  <si>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</si>
  <si>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</si>
  <si>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</si>
  <si>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</si>
  <si>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</si>
  <si>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</si>
  <si>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</si>
  <si>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</si>
  <si>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</si>
  <si>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</si>
  <si>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</si>
  <si>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</si>
  <si>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</si>
  <si>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</si>
  <si>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</si>
  <si>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</si>
  <si>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</si>
  <si>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</si>
  <si>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</si>
  <si>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</si>
  <si>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</si>
  <si>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</si>
  <si>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</si>
  <si>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</si>
  <si>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</si>
  <si>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</si>
  <si>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</si>
  <si>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</si>
  <si>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</si>
  <si>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</si>
  <si>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</si>
  <si>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</si>
  <si>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</si>
  <si>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</si>
  <si>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</si>
  <si>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</si>
  <si>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</si>
  <si>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</si>
  <si>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</si>
  <si>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</si>
  <si>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</si>
  <si>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</si>
  <si>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</si>
  <si>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</si>
  <si>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</si>
  <si>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</si>
  <si>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</si>
  <si>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</si>
  <si>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</si>
  <si>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</si>
  <si>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</si>
  <si>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</si>
  <si>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</si>
  <si>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</si>
  <si>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</si>
  <si>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</si>
  <si>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</si>
  <si>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</si>
  <si>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</si>
  <si>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</si>
  <si>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</si>
  <si>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</si>
  <si>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</si>
  <si>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</si>
  <si>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</si>
  <si>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</si>
  <si>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</si>
  <si>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</si>
  <si>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</si>
  <si>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</si>
  <si>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</si>
  <si>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</si>
  <si>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</si>
  <si>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</si>
  <si>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</si>
  <si>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</si>
  <si>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</si>
  <si>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</si>
  <si>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</si>
  <si>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</si>
  <si>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</si>
  <si>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</si>
  <si>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</si>
  <si>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</si>
  <si>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</si>
  <si>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</si>
  <si>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</si>
  <si>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</si>
  <si>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</si>
  <si>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</si>
  <si>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</si>
  <si>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</si>
  <si>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</si>
  <si>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</si>
  <si>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</si>
  <si>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</si>
  <si>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</si>
  <si>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</si>
  <si>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</si>
  <si>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</si>
  <si>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</si>
  <si>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</si>
  <si>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</si>
  <si>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</si>
  <si>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</si>
  <si>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</si>
  <si>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</si>
  <si>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</si>
  <si>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</si>
  <si>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</si>
  <si>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</si>
  <si>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</si>
  <si>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</si>
  <si>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</si>
  <si>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</si>
  <si>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</si>
  <si>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</si>
  <si>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</si>
  <si>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</si>
  <si>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</si>
  <si>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</si>
  <si>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</si>
  <si>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</si>
  <si>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</si>
  <si>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</si>
  <si>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</si>
  <si>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</si>
  <si>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</si>
  <si>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</si>
  <si>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</si>
  <si>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</si>
  <si>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</si>
  <si>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</si>
  <si>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</si>
  <si>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</si>
  <si>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</si>
  <si>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</si>
  <si>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</si>
  <si>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</si>
  <si>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</si>
  <si>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</si>
  <si>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</si>
  <si>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</si>
  <si>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</si>
  <si>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</si>
  <si>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</si>
  <si>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</si>
  <si>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</si>
  <si>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</si>
  <si>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</si>
  <si>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</si>
  <si>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</si>
  <si>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</si>
  <si>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</si>
  <si>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</si>
  <si>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</si>
  <si>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</si>
  <si>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</si>
  <si>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</si>
  <si>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</si>
  <si>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</si>
  <si>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</si>
  <si>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</si>
  <si>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</si>
  <si>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</si>
  <si>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</si>
  <si>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</si>
  <si>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</si>
  <si>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</si>
  <si>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</si>
  <si>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</si>
  <si>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</si>
  <si>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</si>
  <si>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</si>
  <si>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</si>
  <si>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</si>
  <si>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</si>
  <si>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</si>
  <si>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</si>
  <si>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</si>
  <si>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</si>
  <si>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</si>
  <si>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</si>
  <si>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</si>
  <si>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</si>
  <si>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</si>
  <si>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</si>
  <si>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</si>
  <si>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</si>
  <si>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</si>
  <si>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</si>
  <si>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</si>
  <si>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</si>
  <si>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</si>
  <si>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</si>
  <si>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</si>
  <si>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</si>
  <si>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</si>
  <si>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</si>
  <si>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</si>
  <si>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</si>
  <si>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</si>
  <si>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</si>
  <si>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</si>
  <si>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</si>
  <si>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</si>
  <si>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</si>
  <si>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</si>
  <si>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</si>
  <si>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</si>
  <si>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</si>
  <si>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</si>
  <si>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</si>
  <si>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</si>
  <si>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</si>
  <si>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</si>
  <si>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</si>
  <si>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</si>
  <si>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</si>
  <si>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</si>
  <si>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</si>
  <si>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</si>
  <si>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</si>
  <si>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</si>
  <si>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</si>
  <si>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</si>
  <si>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</si>
  <si>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</si>
  <si>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</si>
  <si>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</si>
  <si>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</si>
  <si>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</si>
  <si>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</si>
  <si>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</si>
  <si>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</si>
  <si>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</si>
  <si>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</si>
  <si>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</si>
  <si>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</si>
  <si>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</si>
  <si>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</si>
  <si>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</si>
  <si>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</si>
  <si>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</si>
  <si>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</si>
  <si>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</si>
  <si>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</si>
  <si>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</si>
  <si>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</si>
  <si>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</si>
  <si>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</si>
  <si>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</si>
  <si>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</si>
  <si>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</si>
  <si>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</si>
  <si>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</si>
  <si>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</si>
  <si>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</si>
  <si>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</si>
  <si>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</si>
  <si>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</si>
  <si>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</si>
  <si>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</si>
  <si>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</si>
  <si>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</si>
  <si>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</si>
  <si>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</si>
  <si>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</si>
  <si>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</si>
  <si>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</si>
  <si>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</si>
  <si>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</si>
  <si>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</si>
  <si>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</si>
  <si>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</si>
  <si>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</si>
  <si>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</si>
  <si>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</si>
  <si>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</si>
  <si>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</si>
  <si>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</si>
  <si>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</si>
  <si>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</si>
  <si>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</si>
  <si>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</si>
  <si>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</si>
  <si>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</si>
  <si>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</si>
  <si>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</si>
  <si>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</si>
  <si>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</si>
  <si>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</si>
  <si>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</si>
  <si>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</si>
  <si>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</si>
  <si>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</si>
  <si>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</si>
  <si>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</si>
  <si>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</si>
  <si>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</si>
  <si>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</si>
  <si>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</si>
  <si>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</si>
  <si>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</si>
  <si>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</si>
  <si>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</si>
  <si>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</si>
  <si>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</si>
  <si>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</si>
  <si>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</si>
  <si>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</si>
  <si>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</si>
  <si>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</si>
  <si>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</si>
  <si>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</si>
  <si>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</si>
  <si>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</si>
  <si>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</si>
  <si>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</si>
  <si>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</si>
  <si>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</si>
  <si>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</si>
  <si>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</si>
  <si>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</si>
  <si>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</si>
  <si>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</si>
  <si>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</si>
  <si>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</si>
  <si>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</si>
  <si>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</si>
  <si>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</si>
  <si>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</si>
  <si>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</si>
  <si>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</si>
  <si>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</si>
  <si>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</si>
  <si>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</si>
  <si>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</si>
  <si>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</si>
  <si>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</si>
  <si>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</si>
  <si>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</si>
  <si>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</si>
  <si>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</si>
  <si>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</si>
  <si>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</si>
  <si>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</si>
  <si>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</si>
  <si>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</si>
  <si>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</si>
  <si>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</si>
  <si>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</si>
  <si>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</si>
  <si>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</si>
  <si>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</si>
  <si>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</si>
  <si>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</si>
  <si>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</si>
  <si>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</si>
  <si>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</si>
  <si>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</si>
  <si>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</si>
  <si>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</si>
  <si>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</si>
  <si>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</si>
  <si>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</si>
  <si>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</si>
  <si>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</si>
  <si>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</si>
  <si>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</si>
  <si>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</si>
  <si>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</si>
  <si>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</si>
  <si>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</si>
  <si>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</si>
  <si>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</si>
  <si>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</si>
  <si>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</si>
  <si>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</si>
  <si>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</si>
  <si>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</si>
  <si>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</si>
  <si>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</si>
  <si>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</si>
  <si>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</si>
  <si>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</si>
  <si>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</si>
  <si>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</si>
  <si>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</si>
  <si>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</si>
  <si>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</si>
  <si>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</si>
  <si>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</si>
  <si>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</si>
  <si>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</si>
  <si>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</si>
  <si>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</si>
  <si>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</si>
  <si>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</si>
  <si>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</si>
  <si>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</si>
  <si>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</si>
  <si>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</si>
  <si>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</si>
  <si>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</si>
  <si>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</si>
  <si>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</si>
  <si>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</si>
  <si>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</si>
  <si>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</si>
  <si>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</si>
  <si>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</si>
  <si>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</si>
  <si>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</si>
  <si>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</si>
  <si>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</si>
  <si>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</si>
  <si>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</si>
  <si>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</si>
  <si>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</si>
  <si>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</si>
  <si>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</si>
  <si>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</si>
  <si>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</si>
  <si>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</si>
  <si>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</si>
  <si>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</si>
  <si>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</si>
  <si>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</si>
  <si>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</si>
  <si>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</si>
  <si>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</si>
  <si>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</si>
  <si>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</si>
  <si>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</si>
  <si>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</si>
  <si>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</si>
  <si>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</si>
  <si>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</si>
  <si>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</si>
  <si>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</si>
  <si>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</si>
  <si>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</si>
  <si>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</si>
  <si>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</si>
  <si>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</si>
  <si>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</si>
  <si>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</si>
  <si>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</si>
  <si>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</si>
  <si>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</si>
  <si>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</si>
  <si>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</si>
  <si>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</si>
  <si>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</si>
  <si>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</si>
  <si>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</si>
  <si>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</si>
  <si>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</si>
  <si>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</si>
  <si>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</si>
  <si>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</si>
  <si>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</si>
  <si>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</si>
  <si>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</si>
  <si>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</si>
  <si>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</si>
  <si>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</si>
  <si>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</si>
  <si>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</si>
  <si>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</si>
  <si>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</si>
  <si>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</si>
  <si>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</si>
  <si>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</si>
  <si>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</si>
  <si>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</si>
  <si>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</si>
  <si>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</si>
  <si>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</si>
  <si>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</si>
  <si>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</si>
  <si>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</si>
  <si>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</si>
  <si>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</si>
  <si>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</si>
  <si>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</si>
  <si>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</si>
  <si>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</si>
  <si>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</si>
  <si>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</si>
  <si>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</si>
  <si>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</si>
  <si>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</si>
  <si>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</si>
  <si>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</si>
  <si>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</si>
  <si>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</si>
  <si>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</si>
  <si>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</si>
  <si>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</si>
  <si>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</si>
  <si>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</si>
  <si>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</si>
  <si>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</si>
  <si>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</si>
  <si>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</si>
  <si>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</si>
  <si>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</si>
  <si>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</si>
  <si>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</si>
  <si>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</si>
  <si>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</si>
  <si>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</si>
  <si>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</si>
  <si>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</si>
  <si>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</si>
  <si>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</si>
  <si>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</si>
  <si>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</si>
  <si>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</si>
  <si>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</si>
  <si>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</si>
  <si>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</si>
  <si>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</si>
  <si>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</si>
  <si>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</si>
  <si>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</si>
  <si>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</si>
  <si>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</si>
  <si>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</si>
  <si>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</si>
  <si>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</si>
  <si>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</si>
  <si>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</si>
  <si>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</si>
  <si>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</si>
  <si>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</si>
  <si>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</si>
  <si>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</si>
  <si>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</si>
  <si>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</si>
  <si>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</si>
  <si>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</si>
  <si>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</si>
  <si>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</si>
  <si>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</si>
  <si>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</si>
  <si>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</si>
  <si>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</si>
  <si>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</si>
  <si>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</si>
  <si>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</si>
  <si>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</si>
  <si>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</si>
  <si>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</si>
  <si>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</si>
  <si>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</si>
  <si>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</si>
  <si>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</si>
  <si>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</si>
  <si>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</si>
  <si>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</si>
  <si>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</si>
  <si>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</si>
  <si>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</si>
  <si>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</si>
  <si>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</si>
  <si>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</si>
  <si>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</si>
  <si>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</si>
  <si>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</si>
  <si>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</si>
  <si>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</si>
  <si>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</si>
  <si>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</si>
  <si>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</si>
  <si>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</si>
  <si>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</si>
  <si>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</si>
  <si>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</si>
  <si>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</si>
  <si>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</si>
  <si>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</si>
  <si>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</si>
  <si>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</si>
  <si>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</si>
  <si>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</si>
  <si>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</si>
  <si>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</si>
  <si>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</si>
  <si>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</si>
  <si>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</si>
  <si>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</si>
  <si>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</si>
  <si>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</si>
  <si>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</si>
  <si>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</si>
  <si>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</si>
  <si>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</si>
  <si>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</si>
  <si>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</si>
  <si>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</si>
  <si>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</si>
  <si>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</si>
  <si>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</si>
  <si>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</si>
  <si>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</si>
  <si>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</si>
  <si>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</si>
  <si>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</si>
  <si>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</si>
  <si>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</si>
  <si>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</si>
  <si>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</si>
  <si>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</si>
  <si>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</si>
  <si>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</si>
  <si>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</si>
  <si>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</si>
  <si>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</si>
  <si>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</si>
  <si>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</si>
  <si>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</si>
  <si>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</si>
  <si>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</si>
  <si>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</si>
  <si>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</si>
  <si>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</si>
  <si>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</si>
  <si>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</si>
  <si>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</si>
  <si>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</si>
  <si>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</si>
  <si>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</si>
  <si>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</si>
  <si>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</si>
  <si>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</si>
  <si>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</si>
  <si>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</si>
  <si>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</si>
  <si>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</si>
  <si>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</si>
  <si>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</si>
  <si>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</si>
  <si>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</si>
  <si>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</si>
  <si>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</si>
  <si>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</si>
  <si>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</si>
  <si>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</si>
  <si>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</si>
  <si>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</si>
  <si>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</si>
  <si>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</si>
  <si>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</si>
  <si>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</si>
  <si>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</si>
  <si>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</si>
  <si>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</si>
  <si>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</si>
  <si>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</si>
  <si>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</si>
  <si>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</si>
  <si>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</si>
  <si>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</si>
  <si>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</si>
  <si>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</si>
  <si>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</si>
  <si>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</si>
  <si>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</si>
  <si>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</si>
  <si>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</si>
  <si>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</si>
  <si>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</si>
  <si>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</si>
  <si>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</si>
  <si>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</si>
  <si>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</si>
  <si>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</si>
  <si>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</si>
  <si>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</si>
  <si>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</si>
  <si>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</si>
  <si>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</si>
  <si>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</si>
  <si>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</si>
  <si>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</si>
  <si>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</si>
  <si>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</si>
  <si>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</si>
  <si>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</si>
  <si>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</si>
  <si>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</si>
  <si>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</si>
  <si>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</si>
  <si>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</si>
  <si>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</si>
  <si>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</si>
  <si>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</si>
  <si>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</si>
  <si>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</si>
  <si>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</si>
  <si>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</si>
  <si>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</si>
  <si>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</si>
  <si>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</si>
  <si>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</si>
  <si>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</si>
  <si>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</si>
  <si>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</si>
  <si>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</si>
  <si>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</si>
  <si>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</si>
  <si>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</si>
  <si>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</si>
  <si>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</si>
  <si>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</si>
  <si>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</si>
  <si>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</si>
  <si>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</si>
  <si>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</si>
  <si>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</si>
  <si>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</si>
  <si>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</si>
  <si>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</si>
  <si>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</si>
  <si>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</si>
  <si>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</si>
  <si>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</si>
  <si>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</si>
  <si>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</si>
  <si>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</si>
  <si>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</si>
  <si>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</si>
  <si>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</si>
  <si>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</si>
  <si>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</si>
  <si>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</si>
  <si>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</si>
  <si>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</si>
  <si>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</si>
  <si>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</si>
  <si>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</si>
  <si>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</si>
  <si>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</si>
  <si>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</si>
  <si>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</si>
  <si>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</si>
  <si>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</si>
  <si>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</si>
  <si>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</si>
  <si>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</si>
  <si>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</si>
  <si>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</si>
  <si>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</si>
  <si>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</si>
  <si>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</si>
  <si>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</si>
  <si>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</si>
  <si>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</si>
  <si>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</si>
  <si>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</si>
  <si>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</si>
  <si>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</si>
  <si>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</si>
  <si>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</si>
  <si>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</si>
  <si>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</si>
  <si>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</si>
  <si>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</si>
  <si>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</si>
  <si>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</si>
  <si>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</si>
  <si>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</si>
  <si>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</si>
  <si>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</si>
  <si>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</si>
  <si>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</si>
  <si>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</si>
  <si>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</si>
  <si>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</si>
  <si>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</si>
  <si>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</si>
  <si>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</si>
  <si>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</si>
  <si>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</si>
  <si>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</si>
  <si>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</si>
  <si>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</si>
  <si>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</si>
  <si>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</si>
  <si>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</si>
  <si>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</si>
  <si>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</si>
  <si>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</si>
  <si>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</si>
  <si>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</si>
  <si>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</si>
  <si>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</si>
  <si>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</si>
  <si>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</si>
  <si>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</si>
  <si>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</si>
  <si>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</si>
  <si>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</si>
  <si>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</si>
  <si>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</si>
  <si>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</si>
  <si>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</si>
  <si>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</si>
  <si>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</si>
  <si>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</si>
  <si>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</si>
  <si>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</si>
  <si>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</si>
  <si>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</si>
  <si>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</si>
  <si>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</si>
  <si>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</si>
  <si>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</si>
  <si>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</si>
  <si>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</si>
  <si>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</si>
  <si>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</si>
  <si>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</si>
  <si>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</si>
  <si>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</si>
  <si>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</si>
  <si>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</si>
  <si>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</si>
  <si>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</si>
  <si>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</si>
  <si>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</si>
  <si>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</si>
  <si>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</si>
  <si>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</si>
  <si>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</si>
  <si>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</si>
  <si>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</si>
  <si>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</si>
  <si>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</si>
  <si>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</si>
  <si>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</si>
  <si>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</si>
  <si>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</si>
  <si>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</si>
  <si>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</si>
  <si>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</si>
  <si>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</si>
  <si>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</si>
  <si>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</si>
  <si>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</si>
  <si>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</si>
  <si>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</si>
  <si>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</si>
  <si>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</si>
  <si>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</si>
  <si>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</si>
  <si>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</si>
  <si>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</si>
  <si>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</si>
  <si>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</si>
  <si>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</si>
  <si>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</si>
  <si>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</si>
  <si>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</si>
  <si>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</si>
  <si>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</si>
  <si>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</si>
  <si>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</si>
  <si>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</si>
  <si>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</si>
  <si>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</si>
  <si>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</si>
  <si>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</si>
  <si>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</si>
  <si>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</si>
  <si>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</si>
  <si>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</si>
  <si>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</si>
  <si>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</si>
  <si>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</si>
  <si>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</si>
  <si>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</si>
  <si>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</si>
  <si>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</si>
  <si>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</si>
  <si>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</si>
  <si>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</si>
  <si>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</si>
  <si>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</si>
  <si>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</si>
  <si>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</si>
  <si>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</si>
  <si>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</si>
  <si>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</si>
  <si>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</si>
  <si>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</si>
  <si>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</si>
  <si>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</si>
  <si>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</si>
  <si>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</si>
  <si>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</si>
  <si>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</si>
  <si>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</si>
  <si>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</si>
  <si>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</si>
  <si>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</si>
  <si>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</si>
  <si>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</si>
  <si>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</si>
  <si>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</si>
  <si>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</si>
  <si>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</si>
  <si>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</si>
  <si>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</si>
  <si>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</si>
  <si>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</si>
  <si>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</si>
  <si>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</si>
  <si>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</si>
  <si>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</si>
  <si>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</si>
  <si>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</si>
  <si>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</si>
  <si>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</si>
  <si>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</si>
  <si>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</si>
  <si>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</si>
  <si>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</si>
  <si>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</si>
  <si>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</si>
  <si>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</si>
  <si>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</si>
  <si>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</si>
  <si>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</si>
  <si>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</si>
  <si>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</si>
  <si>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</si>
  <si>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</si>
  <si>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</si>
  <si>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</si>
  <si>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</si>
  <si>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</si>
  <si>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</si>
  <si>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</si>
  <si>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</si>
  <si>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</si>
  <si>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</si>
  <si>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</si>
  <si>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</si>
  <si>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</si>
  <si>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</si>
  <si>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</si>
  <si>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</si>
  <si>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</si>
  <si>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</si>
  <si>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</si>
  <si>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</si>
  <si>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</si>
  <si>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</si>
  <si>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</si>
  <si>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</si>
  <si>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</si>
  <si>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</si>
  <si>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</si>
  <si>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</si>
  <si>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</si>
  <si>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</si>
  <si>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</si>
  <si>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</si>
  <si>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</si>
  <si>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</si>
  <si>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</si>
  <si>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</si>
  <si>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</si>
  <si>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</si>
  <si>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</si>
  <si>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</si>
  <si>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</si>
  <si>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</si>
  <si>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</si>
  <si>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</si>
  <si>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</si>
  <si>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</si>
  <si>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</si>
  <si>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</si>
  <si>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</si>
  <si>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</si>
  <si>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</si>
  <si>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</si>
  <si>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</si>
  <si>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</si>
  <si>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</si>
  <si>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</si>
  <si>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</si>
  <si>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</si>
  <si>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</si>
  <si>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</si>
  <si>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</si>
  <si>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</si>
  <si>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</si>
  <si>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</si>
  <si>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</si>
  <si>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</si>
  <si>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</si>
  <si>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</si>
  <si>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</si>
  <si>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</si>
  <si>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</si>
  <si>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</si>
  <si>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</si>
  <si>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</si>
  <si>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</si>
  <si>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</si>
  <si>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</si>
  <si>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</si>
  <si>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</si>
  <si>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</si>
  <si>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</si>
  <si>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</si>
  <si>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</si>
  <si>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</si>
  <si>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</si>
  <si>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</si>
  <si>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</si>
  <si>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</si>
  <si>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</si>
  <si>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</si>
  <si>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</si>
  <si>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</si>
  <si>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</si>
  <si>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</si>
  <si>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</si>
  <si>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</si>
  <si>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</si>
  <si>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</si>
  <si>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</si>
  <si>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</si>
  <si>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</si>
  <si>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</si>
  <si>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</si>
  <si>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</si>
  <si>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</si>
  <si>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</si>
  <si>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</si>
  <si>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</si>
  <si>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</si>
  <si>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</si>
  <si>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</si>
  <si>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</si>
  <si>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</si>
  <si>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</si>
  <si>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</si>
  <si>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</si>
  <si>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</si>
  <si>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</si>
  <si>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</si>
  <si>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</si>
  <si>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</si>
  <si>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</si>
  <si>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</si>
  <si>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</si>
  <si>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</si>
  <si>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</si>
  <si>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</si>
  <si>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</si>
  <si>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</si>
  <si>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</si>
  <si>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</si>
  <si>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</si>
  <si>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</si>
  <si>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</si>
  <si>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</si>
  <si>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</si>
  <si>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</si>
  <si>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</si>
  <si>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</si>
  <si>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</si>
  <si>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</si>
  <si>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</si>
  <si>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</si>
  <si>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</si>
  <si>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</si>
  <si>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</si>
  <si>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</si>
  <si>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</si>
  <si>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</si>
  <si>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</si>
  <si>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</si>
  <si>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</si>
  <si>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</si>
  <si>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</si>
  <si>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</si>
  <si>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</si>
  <si>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</si>
  <si>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</si>
  <si>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</si>
  <si>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</si>
  <si>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</si>
  <si>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</si>
  <si>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</si>
  <si>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</si>
  <si>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</si>
  <si>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</si>
  <si>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</si>
  <si>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</si>
  <si>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</si>
  <si>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</si>
  <si>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</si>
  <si>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</si>
  <si>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</si>
  <si>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</si>
  <si>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</si>
  <si>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</si>
  <si>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</si>
  <si>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</si>
  <si>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</si>
  <si>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</si>
  <si>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</si>
  <si>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</si>
  <si>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</si>
  <si>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</si>
  <si>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</si>
  <si>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</si>
  <si>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</si>
  <si>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</si>
  <si>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</si>
  <si>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</si>
  <si>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</si>
  <si>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</si>
  <si>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</si>
  <si>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</si>
  <si>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</si>
  <si>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</si>
  <si>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</si>
  <si>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</si>
  <si>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</si>
  <si>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</si>
  <si>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</si>
  <si>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</si>
  <si>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</si>
  <si>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</si>
  <si>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</si>
  <si>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</si>
  <si>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</si>
  <si>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</si>
  <si>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</si>
  <si>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</si>
  <si>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</si>
  <si>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</si>
  <si>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</si>
  <si>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</si>
  <si>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</si>
  <si>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</si>
  <si>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</si>
  <si>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</si>
  <si>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</si>
  <si>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</si>
  <si>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</si>
  <si>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</si>
  <si>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</si>
  <si>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</si>
  <si>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</si>
  <si>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</si>
  <si>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</si>
  <si>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</si>
  <si>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</si>
  <si>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</si>
  <si>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</si>
  <si>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</si>
  <si>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</si>
  <si>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</si>
  <si>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</si>
  <si>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</si>
  <si>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</si>
  <si>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</si>
  <si>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</si>
  <si>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</si>
  <si>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</si>
  <si>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</si>
  <si>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</si>
  <si>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</si>
  <si>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</si>
  <si>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</si>
  <si>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</si>
  <si>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</si>
  <si>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</si>
  <si>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</si>
  <si>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</si>
  <si>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</si>
  <si>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</si>
  <si>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</si>
  <si>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</si>
  <si>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</si>
  <si>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</si>
  <si>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</si>
  <si>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</si>
  <si>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</si>
  <si>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</si>
  <si>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</si>
  <si>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</si>
  <si>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</si>
  <si>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</si>
  <si>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</si>
  <si>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</si>
  <si>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</si>
  <si>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</si>
  <si>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</si>
  <si>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</si>
  <si>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</si>
  <si>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</si>
  <si>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</si>
  <si>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</si>
  <si>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</si>
  <si>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</si>
  <si>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</si>
  <si>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</si>
  <si>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</si>
  <si>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</si>
  <si>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</si>
  <si>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</si>
  <si>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</si>
  <si>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</si>
  <si>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</si>
  <si>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</si>
  <si>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</si>
  <si>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</si>
  <si>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</si>
  <si>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</si>
  <si>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</si>
  <si>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</si>
  <si>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</si>
  <si>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</si>
  <si>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</si>
  <si>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</si>
  <si>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</si>
  <si>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</si>
  <si>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</si>
  <si>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</si>
  <si>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</si>
  <si>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</si>
  <si>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</si>
  <si>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</si>
  <si>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</si>
  <si>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</si>
  <si>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</si>
  <si>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</si>
  <si>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</si>
  <si>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</si>
  <si>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</si>
  <si>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</si>
  <si>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</si>
  <si>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</si>
  <si>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</si>
  <si>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</si>
  <si>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</si>
  <si>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</si>
  <si>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</si>
  <si>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</si>
  <si>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</si>
  <si>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</si>
  <si>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</si>
  <si>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</si>
  <si>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</si>
  <si>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</si>
  <si>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</si>
  <si>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</si>
  <si>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</si>
  <si>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</si>
  <si>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</si>
  <si>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</si>
  <si>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</si>
  <si>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</si>
  <si>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</si>
  <si>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</si>
  <si>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</si>
  <si>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</si>
  <si>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</si>
  <si>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</si>
  <si>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</si>
  <si>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</si>
  <si>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</si>
  <si>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</si>
  <si>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</si>
  <si>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</si>
  <si>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</si>
  <si>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</si>
  <si>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</si>
  <si>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</si>
  <si>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</si>
  <si>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</si>
  <si>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</si>
  <si>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</si>
  <si>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</si>
  <si>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</si>
  <si>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</si>
  <si>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</si>
  <si>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</si>
  <si>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</si>
  <si>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</si>
  <si>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</si>
  <si>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</si>
  <si>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</si>
  <si>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</si>
  <si>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</si>
  <si>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</si>
  <si>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</si>
  <si>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</si>
  <si>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</si>
  <si>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</si>
  <si>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</si>
  <si>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</si>
  <si>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</si>
  <si>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</si>
  <si>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</si>
  <si>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</si>
  <si>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</si>
  <si>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</si>
  <si>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</si>
  <si>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</si>
  <si>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</si>
  <si>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</si>
  <si>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</si>
  <si>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</si>
  <si>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</si>
  <si>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</si>
  <si>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</si>
  <si>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</si>
  <si>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</si>
  <si>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</si>
  <si>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</si>
  <si>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</si>
  <si>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</si>
  <si>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</si>
  <si>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</si>
  <si>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</si>
  <si>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</si>
  <si>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</si>
  <si>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</si>
  <si>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</si>
  <si>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</si>
  <si>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</si>
  <si>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</si>
  <si>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</si>
  <si>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</si>
  <si>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</si>
  <si>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</si>
  <si>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</si>
  <si>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</si>
  <si>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</si>
  <si>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</si>
  <si>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</si>
  <si>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</si>
  <si>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</si>
  <si>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</si>
  <si>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</si>
  <si>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</si>
  <si>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</si>
  <si>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</si>
  <si>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</si>
  <si>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</si>
  <si>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</si>
  <si>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</si>
  <si>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</si>
  <si>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</si>
  <si>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</si>
  <si>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</si>
  <si>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</si>
  <si>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</si>
  <si>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</si>
  <si>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</si>
  <si>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</si>
  <si>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</si>
  <si>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</si>
  <si>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</si>
  <si>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</si>
  <si>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</si>
  <si>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</si>
  <si>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</si>
  <si>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</si>
  <si>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</si>
  <si>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</si>
  <si>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</si>
  <si>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</si>
  <si>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</si>
  <si>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</si>
  <si>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</si>
  <si>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</si>
  <si>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</si>
  <si>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</si>
  <si>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</si>
  <si>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</si>
  <si>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</si>
  <si>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</si>
  <si>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</si>
  <si>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</si>
  <si>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</si>
  <si>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</si>
  <si>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</si>
  <si>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</si>
  <si>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</si>
  <si>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</si>
  <si>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</si>
  <si>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</si>
  <si>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</si>
  <si>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</si>
  <si>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</si>
  <si>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</si>
  <si>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</si>
  <si>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</si>
  <si>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</si>
  <si>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</si>
  <si>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</si>
  <si>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</si>
  <si>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</si>
  <si>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</si>
  <si>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</si>
  <si>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</si>
  <si>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</si>
  <si>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</si>
  <si>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</si>
  <si>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</si>
  <si>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</si>
  <si>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</si>
  <si>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</si>
  <si>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</si>
  <si>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</si>
  <si>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</si>
  <si>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</si>
  <si>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</si>
  <si>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</si>
  <si>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</si>
  <si>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</si>
  <si>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</si>
  <si>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</si>
  <si>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</si>
  <si>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</si>
  <si>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</si>
  <si>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</si>
  <si>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</si>
  <si>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</si>
  <si>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</si>
  <si>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</si>
  <si>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</si>
  <si>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</si>
  <si>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</si>
  <si>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</si>
  <si>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</si>
  <si>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</si>
  <si>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</si>
  <si>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</si>
  <si>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</si>
  <si>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</si>
  <si>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</si>
  <si>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</si>
  <si>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</si>
  <si>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</si>
  <si>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</si>
  <si>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</si>
  <si>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</si>
  <si>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</si>
  <si>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</si>
  <si>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</si>
  <si>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</si>
  <si>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</si>
  <si>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</si>
  <si>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</si>
  <si>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</si>
  <si>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</si>
  <si>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</si>
  <si>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</si>
  <si>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</si>
  <si>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</si>
  <si>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</si>
  <si>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</si>
  <si>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</si>
  <si>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</si>
  <si>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</si>
  <si>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</si>
  <si>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</si>
  <si>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</si>
  <si>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</si>
  <si>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</si>
  <si>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</si>
  <si>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</si>
  <si>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</si>
  <si>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</si>
  <si>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</si>
  <si>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</si>
  <si>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</si>
  <si>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</si>
  <si>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</si>
  <si>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</si>
  <si>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</si>
  <si>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</si>
  <si>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</si>
  <si>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</si>
  <si>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</si>
  <si>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</si>
  <si>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</si>
  <si>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</si>
  <si>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</si>
  <si>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</si>
  <si>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</si>
  <si>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</si>
  <si>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</si>
  <si>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</si>
  <si>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</si>
  <si>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</si>
  <si>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</si>
  <si>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</si>
  <si>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</si>
  <si>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</si>
  <si>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</si>
  <si>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</si>
  <si>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</si>
  <si>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</si>
  <si>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</si>
  <si>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</si>
  <si>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</si>
  <si>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</si>
  <si>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</si>
  <si>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</si>
  <si>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</si>
  <si>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</si>
  <si>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</si>
  <si>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</si>
  <si>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</si>
  <si>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</si>
  <si>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</si>
  <si>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</si>
  <si>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</si>
  <si>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</si>
  <si>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</si>
  <si>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</si>
  <si>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</si>
  <si>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</si>
  <si>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</si>
  <si>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</si>
  <si>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</si>
  <si>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</si>
  <si>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</si>
  <si>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</si>
  <si>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</si>
  <si>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</si>
  <si>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</si>
  <si>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</si>
  <si>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</si>
  <si>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</si>
  <si>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</si>
  <si>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</si>
  <si>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</si>
  <si>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</si>
  <si>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</si>
  <si>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</si>
  <si>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</si>
  <si>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</si>
  <si>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</si>
  <si>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</si>
  <si>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</si>
  <si>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</si>
  <si>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</si>
  <si>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</si>
  <si>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</si>
  <si>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</si>
  <si>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</si>
  <si>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</si>
  <si>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</si>
  <si>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</si>
  <si>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</si>
  <si>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</si>
  <si>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</si>
  <si>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</si>
  <si>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</si>
  <si>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</si>
  <si>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</si>
  <si>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</si>
  <si>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</si>
  <si>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</si>
  <si>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</si>
  <si>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</si>
  <si>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</si>
  <si>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</si>
  <si>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</si>
  <si>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</si>
  <si>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</si>
  <si>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</si>
  <si>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</si>
  <si>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</si>
  <si>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</si>
  <si>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</si>
  <si>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</si>
  <si>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</si>
  <si>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</si>
  <si>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</si>
  <si>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</si>
  <si>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</si>
  <si>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</si>
  <si>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</si>
  <si>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</si>
  <si>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</si>
  <si>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</si>
  <si>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</si>
  <si>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</si>
  <si>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</si>
  <si>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</si>
  <si>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</si>
  <si>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</si>
  <si>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</si>
  <si>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</si>
  <si>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</si>
  <si>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</si>
  <si>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</si>
  <si>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</si>
  <si>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</si>
  <si>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</si>
  <si>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</si>
  <si>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</si>
  <si>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</si>
  <si>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</si>
  <si>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</si>
  <si>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</si>
  <si>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</si>
  <si>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</si>
  <si>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</si>
  <si>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</si>
  <si>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</si>
  <si>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</si>
  <si>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</si>
  <si>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</si>
  <si>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</si>
  <si>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</si>
  <si>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</si>
  <si>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</si>
  <si>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</si>
  <si>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</si>
  <si>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</si>
  <si>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</si>
  <si>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</si>
  <si>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</si>
  <si>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</si>
  <si>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</si>
  <si>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</si>
  <si>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</si>
  <si>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</si>
  <si>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</si>
  <si>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</si>
  <si>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</si>
  <si>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</si>
  <si>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</si>
  <si>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</si>
  <si>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</si>
  <si>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</si>
  <si>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</si>
  <si>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</si>
  <si>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</si>
  <si>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</si>
  <si>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</si>
  <si>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</si>
  <si>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</si>
  <si>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</si>
  <si>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</si>
  <si>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</si>
  <si>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</si>
  <si>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</si>
  <si>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</si>
  <si>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</si>
  <si>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</si>
  <si>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</si>
  <si>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</si>
  <si>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</si>
  <si>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</si>
  <si>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</si>
  <si>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</si>
  <si>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</si>
  <si>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</si>
  <si>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</si>
  <si>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</si>
  <si>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</si>
  <si>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</si>
  <si>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</si>
  <si>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</si>
  <si>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</si>
  <si>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</si>
  <si>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</si>
  <si>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</si>
  <si>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</si>
  <si>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</si>
  <si>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</si>
  <si>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</si>
  <si>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</si>
  <si>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</si>
  <si>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</si>
  <si>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</si>
  <si>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</si>
  <si>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</si>
  <si>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</si>
  <si>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</si>
  <si>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</si>
  <si>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</si>
  <si>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</si>
  <si>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</si>
  <si>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</si>
  <si>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</si>
  <si>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</si>
  <si>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</si>
  <si>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</si>
  <si>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</si>
  <si>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</si>
  <si>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</si>
  <si>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</si>
  <si>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</si>
  <si>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</si>
  <si>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</si>
  <si>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</si>
  <si>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</si>
  <si>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</si>
  <si>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</si>
  <si>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</si>
  <si>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</si>
  <si>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</si>
  <si>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</si>
  <si>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</si>
  <si>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</si>
  <si>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</si>
  <si>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</si>
  <si>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</si>
  <si>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</si>
  <si>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</si>
  <si>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</si>
  <si>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</si>
  <si>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</si>
  <si>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</si>
  <si>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</si>
  <si>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</si>
  <si>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</si>
  <si>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</si>
  <si>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</si>
  <si>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</si>
  <si>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</si>
  <si>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</si>
  <si>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</si>
  <si>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</si>
  <si>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</si>
  <si>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</si>
  <si>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</si>
  <si>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</si>
  <si>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</si>
  <si>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</si>
  <si>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</si>
  <si>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</si>
  <si>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</si>
  <si>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</si>
  <si>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</si>
  <si>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</si>
  <si>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</si>
  <si>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</si>
  <si>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</si>
  <si>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</si>
  <si>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</si>
  <si>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</si>
  <si>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</si>
  <si>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</si>
  <si>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</si>
  <si>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</si>
  <si>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</si>
  <si>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</si>
  <si>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</si>
  <si>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</si>
  <si>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</si>
  <si>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</si>
  <si>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</si>
  <si>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</si>
  <si>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</si>
  <si>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</si>
  <si>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</si>
  <si>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</si>
  <si>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</si>
  <si>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</si>
  <si>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</si>
  <si>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</si>
  <si>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</si>
  <si>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</si>
  <si>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</si>
  <si>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</si>
  <si>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</si>
  <si>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</si>
  <si>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</si>
  <si>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</si>
  <si>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</si>
  <si>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</si>
  <si>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</si>
  <si>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</si>
  <si>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</si>
  <si>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</si>
  <si>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</si>
  <si>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</si>
  <si>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</si>
  <si>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</si>
  <si>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</si>
  <si>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</si>
  <si>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</si>
  <si>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</si>
  <si>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</si>
  <si>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</si>
  <si>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</si>
  <si>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</si>
  <si>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</si>
  <si>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</si>
  <si>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</si>
  <si>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</si>
  <si>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</si>
  <si>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</si>
  <si>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</si>
  <si>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</si>
  <si>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</si>
  <si>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</si>
  <si>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</si>
  <si>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</si>
  <si>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</si>
  <si>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</si>
  <si>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</si>
  <si>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</si>
  <si>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</si>
  <si>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</si>
  <si>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</si>
  <si>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</si>
  <si>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</si>
  <si>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</si>
  <si>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</si>
  <si>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</si>
  <si>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</si>
  <si>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</si>
  <si>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</si>
  <si>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</si>
  <si>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</si>
  <si>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</si>
  <si>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</si>
  <si>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</si>
  <si>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</si>
  <si>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</si>
  <si>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</si>
  <si>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</si>
  <si>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</si>
  <si>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</si>
  <si>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</si>
  <si>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</si>
  <si>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</si>
  <si>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</si>
  <si>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</si>
  <si>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</si>
  <si>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</si>
  <si>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</si>
  <si>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</si>
  <si>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</si>
  <si>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</si>
  <si>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</si>
  <si>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</si>
  <si>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</si>
  <si>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</si>
  <si>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</si>
  <si>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</si>
  <si>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</si>
  <si>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</si>
  <si>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</si>
  <si>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</si>
  <si>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</si>
  <si>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</si>
  <si>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</si>
  <si>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</si>
  <si>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</si>
  <si>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</si>
  <si>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</si>
  <si>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</si>
  <si>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</si>
  <si>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</si>
  <si>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</si>
  <si>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</si>
  <si>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</si>
  <si>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</si>
  <si>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</si>
  <si>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</si>
  <si>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</si>
  <si>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</si>
  <si>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</si>
  <si>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</si>
  <si>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</si>
  <si>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</si>
  <si>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</si>
  <si>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</si>
  <si>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</si>
  <si>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</si>
  <si>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</si>
  <si>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</si>
  <si>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</si>
  <si>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</si>
  <si>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</si>
  <si>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</si>
  <si>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</si>
  <si>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</si>
  <si>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</si>
  <si>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</si>
  <si>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</si>
  <si>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</si>
  <si>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</si>
  <si>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</si>
  <si>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</si>
  <si>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</si>
  <si>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</si>
  <si>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</si>
  <si>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</si>
  <si>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</si>
  <si>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</si>
  <si>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</si>
  <si>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</si>
  <si>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</si>
  <si>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</si>
  <si>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</si>
  <si>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</si>
  <si>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</si>
  <si>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</si>
  <si>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</si>
  <si>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</si>
  <si>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</si>
  <si>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</si>
  <si>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</si>
  <si>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</si>
  <si>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</si>
  <si>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</si>
  <si>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</si>
  <si>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</si>
  <si>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</si>
  <si>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</si>
  <si>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</si>
  <si>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</si>
  <si>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</si>
  <si>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</si>
  <si>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</si>
  <si>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</si>
  <si>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</si>
  <si>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</si>
  <si>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</si>
  <si>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</si>
  <si>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</si>
  <si>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</si>
  <si>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</si>
  <si>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</si>
  <si>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</si>
  <si>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</si>
  <si>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</si>
  <si>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</si>
  <si>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</si>
  <si>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</si>
  <si>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</si>
  <si>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</si>
  <si>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</si>
  <si>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</si>
  <si>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</si>
  <si>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</si>
  <si>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</si>
  <si>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</si>
  <si>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</si>
  <si>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</si>
  <si>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</si>
  <si>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</si>
  <si>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</si>
  <si>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</si>
  <si>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</si>
  <si>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</si>
  <si>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</si>
  <si>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</si>
  <si>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</si>
  <si>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</si>
  <si>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</si>
  <si>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</si>
  <si>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</si>
  <si>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</si>
  <si>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</si>
  <si>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</si>
  <si>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</si>
  <si>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</si>
  <si>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</si>
  <si>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</si>
  <si>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</si>
  <si>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</si>
  <si>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</si>
  <si>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</si>
  <si>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</si>
  <si>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</si>
  <si>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</si>
  <si>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</si>
  <si>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</si>
  <si>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</si>
  <si>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</si>
  <si>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</si>
  <si>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</si>
  <si>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</si>
  <si>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</si>
  <si>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</si>
  <si>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</si>
  <si>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</si>
  <si>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</si>
  <si>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</si>
  <si>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</si>
  <si>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</si>
  <si>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</si>
  <si>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</si>
  <si>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</si>
  <si>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</si>
  <si>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</si>
  <si>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</si>
  <si>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</si>
  <si>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</si>
  <si>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</si>
  <si>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</si>
  <si>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</si>
  <si>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</si>
  <si>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</si>
  <si>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</si>
  <si>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</si>
  <si>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</si>
  <si>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</si>
  <si>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</si>
  <si>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</si>
  <si>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</si>
  <si>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</si>
  <si>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</si>
  <si>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</si>
  <si>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</si>
  <si>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</si>
  <si>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</si>
  <si>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</si>
  <si>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</si>
  <si>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</si>
  <si>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</si>
  <si>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</si>
  <si>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</si>
  <si>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</si>
  <si>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</si>
  <si>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</si>
  <si>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</si>
  <si>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</si>
  <si>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</si>
  <si>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</si>
  <si>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</si>
  <si>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</si>
  <si>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</si>
  <si>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</si>
  <si>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</si>
  <si>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</si>
  <si>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</si>
  <si>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</si>
  <si>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</si>
  <si>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</si>
  <si>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</si>
  <si>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</si>
  <si>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</si>
  <si>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</si>
  <si>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</si>
  <si>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</si>
  <si>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</si>
  <si>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</si>
  <si>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</si>
  <si>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</si>
  <si>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</si>
  <si>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</si>
  <si>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</si>
  <si>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</si>
  <si>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</si>
  <si>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</si>
  <si>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</si>
  <si>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</si>
  <si>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</si>
  <si>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</si>
  <si>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</si>
  <si>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</si>
  <si>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</si>
  <si>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</si>
  <si>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</si>
  <si>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</si>
  <si>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</si>
  <si>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</si>
  <si>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</si>
  <si>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</si>
  <si>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</si>
  <si>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</si>
  <si>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</si>
  <si>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</si>
  <si>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</si>
  <si>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</si>
  <si>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</si>
  <si>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</si>
  <si>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</si>
  <si>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</si>
  <si>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</si>
  <si>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</si>
  <si>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</si>
  <si>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</si>
  <si>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</si>
  <si>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</si>
  <si>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</si>
  <si>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</si>
  <si>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</si>
  <si>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</si>
  <si>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</si>
  <si>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</si>
  <si>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</si>
  <si>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</si>
  <si>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</si>
  <si>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</si>
  <si>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</si>
  <si>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</si>
  <si>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</si>
  <si>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</si>
  <si>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</si>
  <si>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</si>
  <si>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</si>
  <si>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</si>
  <si>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</si>
  <si>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</si>
  <si>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</si>
  <si>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</si>
  <si>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</si>
  <si>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</si>
  <si>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</si>
  <si>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</si>
  <si>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</si>
  <si>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</si>
  <si>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</si>
  <si>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</si>
  <si>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</si>
  <si>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</si>
  <si>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</si>
  <si>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</si>
  <si>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</si>
  <si>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</si>
  <si>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</si>
  <si>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</si>
  <si>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</si>
  <si>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</si>
  <si>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</si>
  <si>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</si>
  <si>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</si>
  <si>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</si>
  <si>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</si>
  <si>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</si>
  <si>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</si>
  <si>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</si>
  <si>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</si>
  <si>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</si>
  <si>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</si>
  <si>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</si>
  <si>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</si>
  <si>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</si>
  <si>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</si>
  <si>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</si>
  <si>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</si>
  <si>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</si>
  <si>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</si>
  <si>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</si>
  <si>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</si>
  <si>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</si>
  <si>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</si>
  <si>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</si>
  <si>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</si>
  <si>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</si>
  <si>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</si>
  <si>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</si>
  <si>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</si>
  <si>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</si>
  <si>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</si>
  <si>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</si>
  <si>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</si>
  <si>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</si>
  <si>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</si>
  <si>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</si>
  <si>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</si>
  <si>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</si>
  <si>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</si>
  <si>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</si>
  <si>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</si>
  <si>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</si>
  <si>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</si>
  <si>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</si>
  <si>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</si>
  <si>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</si>
  <si>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</si>
  <si>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</si>
  <si>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</si>
  <si>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</si>
  <si>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</si>
  <si>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</si>
  <si>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</si>
  <si>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</si>
  <si>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</si>
  <si>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</si>
  <si>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</si>
  <si>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</si>
  <si>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</si>
  <si>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</si>
  <si>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</si>
  <si>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</si>
  <si>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</si>
  <si>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</si>
  <si>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</si>
  <si>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</si>
  <si>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</si>
  <si>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</si>
  <si>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</si>
  <si>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</si>
  <si>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</si>
  <si>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</si>
  <si>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</si>
  <si>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</si>
  <si>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</si>
  <si>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</si>
  <si>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</si>
  <si>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</si>
  <si>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</si>
  <si>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</si>
  <si>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</si>
  <si>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</si>
  <si>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</si>
  <si>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</si>
  <si>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</si>
  <si>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</si>
  <si>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</si>
  <si>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</si>
  <si>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</si>
  <si>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</si>
  <si>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</si>
  <si>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</si>
  <si>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</si>
  <si>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</si>
  <si>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</si>
  <si>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</si>
  <si>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</si>
  <si>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</si>
  <si>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</si>
  <si>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</si>
  <si>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</si>
  <si>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</si>
  <si>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</si>
  <si>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</si>
  <si>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</si>
  <si>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</si>
  <si>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</si>
  <si>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</si>
  <si>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</si>
  <si>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</si>
  <si>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</si>
  <si>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</si>
  <si>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</si>
  <si>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</si>
  <si>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</si>
  <si>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</si>
  <si>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</si>
  <si>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</si>
  <si>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</si>
  <si>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</si>
  <si>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</si>
  <si>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</si>
  <si>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</si>
  <si>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</si>
  <si>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</si>
  <si>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</si>
  <si>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</si>
  <si>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</si>
  <si>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</si>
  <si>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</si>
  <si>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</si>
  <si>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</si>
  <si>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</si>
  <si>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</si>
  <si>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</si>
  <si>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</si>
  <si>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</si>
  <si>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</si>
  <si>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</si>
  <si>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</si>
  <si>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</si>
  <si>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</si>
  <si>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</si>
  <si>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</si>
  <si>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</si>
  <si>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</si>
  <si>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</si>
  <si>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</si>
  <si>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</si>
  <si>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</si>
  <si>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</si>
  <si>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</si>
  <si>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</si>
  <si>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</si>
  <si>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</si>
  <si>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</si>
  <si>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</si>
  <si>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</si>
  <si>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</si>
  <si>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</si>
  <si>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</si>
  <si>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</si>
  <si>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</si>
  <si>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</si>
  <si>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</si>
  <si>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</si>
  <si>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</si>
  <si>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</si>
  <si>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</si>
  <si>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</si>
  <si>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</si>
  <si>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</si>
  <si>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</si>
  <si>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</si>
  <si>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</si>
  <si>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</si>
  <si>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</si>
  <si>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</si>
  <si>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</si>
  <si>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</si>
  <si>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</si>
  <si>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</si>
  <si>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</si>
  <si>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</si>
  <si>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</si>
  <si>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</si>
  <si>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</si>
  <si>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</si>
  <si>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</si>
  <si>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</si>
  <si>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</si>
  <si>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</si>
  <si>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</si>
  <si>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</si>
  <si>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</si>
  <si>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</si>
  <si>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</si>
  <si>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</si>
  <si>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</si>
  <si>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</si>
  <si>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</si>
  <si>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</si>
  <si>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</si>
  <si>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</si>
  <si>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</si>
  <si>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</si>
  <si>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</si>
  <si>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</si>
  <si>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</si>
  <si>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</si>
  <si>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</si>
  <si>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</si>
  <si>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</si>
  <si>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</si>
  <si>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</si>
  <si>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</si>
  <si>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</si>
  <si>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</si>
  <si>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</si>
  <si>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</si>
  <si>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</si>
  <si>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</si>
  <si>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</si>
  <si>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</si>
  <si>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</si>
  <si>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</si>
  <si>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</si>
  <si>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</si>
  <si>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</si>
  <si>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</si>
  <si>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</si>
  <si>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</si>
  <si>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</si>
  <si>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</si>
  <si>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</si>
  <si>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</si>
  <si>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</si>
  <si>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</si>
  <si>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</si>
  <si>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</si>
  <si>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</si>
  <si>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</si>
  <si>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</si>
  <si>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</si>
  <si>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</si>
  <si>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</si>
  <si>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</si>
  <si>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</si>
  <si>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</si>
  <si>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</si>
  <si>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</si>
  <si>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</si>
  <si>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</si>
  <si>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</si>
  <si>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</si>
  <si>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</si>
  <si>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</si>
  <si>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</si>
  <si>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</si>
  <si>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</si>
  <si>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</si>
  <si>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</si>
  <si>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</si>
  <si>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</si>
  <si>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</si>
  <si>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</si>
  <si>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</si>
  <si>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</si>
  <si>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</si>
  <si>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</si>
  <si>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</si>
  <si>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</si>
  <si>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</si>
  <si>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</si>
  <si>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</si>
  <si>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</si>
  <si>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</si>
  <si>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</si>
  <si>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</si>
  <si>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</si>
  <si>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</si>
  <si>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</si>
  <si>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</si>
  <si>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</si>
  <si>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</si>
  <si>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</si>
  <si>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</si>
  <si>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</si>
  <si>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</si>
  <si>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</si>
  <si>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</si>
  <si>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</si>
  <si>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</si>
  <si>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</si>
  <si>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</si>
  <si>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</si>
  <si>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</si>
  <si>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</si>
  <si>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</si>
  <si>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</si>
  <si>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</si>
  <si>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</si>
  <si>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</si>
  <si>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</si>
  <si>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</si>
  <si>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</si>
  <si>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</si>
  <si>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</si>
  <si>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</si>
  <si>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</si>
  <si>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</si>
  <si>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</si>
  <si>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</si>
  <si>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</si>
  <si>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</si>
  <si>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</si>
  <si>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</si>
  <si>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</si>
  <si>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</si>
  <si>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</si>
  <si>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</si>
  <si>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</si>
  <si>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</si>
  <si>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</si>
  <si>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</si>
  <si>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</si>
  <si>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</si>
  <si>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</si>
  <si>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</si>
  <si>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</si>
  <si>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</si>
  <si>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</si>
  <si>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</si>
  <si>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</si>
  <si>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</si>
  <si>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</si>
  <si>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</si>
  <si>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</si>
  <si>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</si>
  <si>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</si>
  <si>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</si>
  <si>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</si>
  <si>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</si>
  <si>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</si>
  <si>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</si>
  <si>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</si>
  <si>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</si>
  <si>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</si>
  <si>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</si>
  <si>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</si>
  <si>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</si>
  <si>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</si>
  <si>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</si>
  <si>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</si>
  <si>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</si>
  <si>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</si>
  <si>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</si>
  <si>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</si>
  <si>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</si>
  <si>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</si>
  <si>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</si>
  <si>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</si>
  <si>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</si>
  <si>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</si>
  <si>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</si>
  <si>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</si>
  <si>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</si>
  <si>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</si>
  <si>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</si>
  <si>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</si>
  <si>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</si>
  <si>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</si>
  <si>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</si>
  <si>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</si>
  <si>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</si>
  <si>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</si>
  <si>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</si>
  <si>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</si>
  <si>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</si>
  <si>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</si>
  <si>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</si>
  <si>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</si>
  <si>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</si>
  <si>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</si>
  <si>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</si>
  <si>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</si>
  <si>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</si>
  <si>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</si>
  <si>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</si>
  <si>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</si>
  <si>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</si>
  <si>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</si>
  <si>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</si>
  <si>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</si>
  <si>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</si>
  <si>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</si>
  <si>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</si>
  <si>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</si>
  <si>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</si>
  <si>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</si>
  <si>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</si>
  <si>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</si>
  <si>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</si>
  <si>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</si>
  <si>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</si>
  <si>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</si>
  <si>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</si>
  <si>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</si>
  <si>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</si>
  <si>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</si>
  <si>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</si>
  <si>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</si>
  <si>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</si>
  <si>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</si>
  <si>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</si>
  <si>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</si>
  <si>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</si>
  <si>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</si>
  <si>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</si>
  <si>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</si>
  <si>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</si>
  <si>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</si>
  <si>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</si>
  <si>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</si>
  <si>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</si>
  <si>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</si>
  <si>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</si>
  <si>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</si>
  <si>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</si>
  <si>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</si>
  <si>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</si>
  <si>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</si>
  <si>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</si>
  <si>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</si>
  <si>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</si>
  <si>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</si>
  <si>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</si>
  <si>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</si>
  <si>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</si>
  <si>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</si>
  <si>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</si>
  <si>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</si>
  <si>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</si>
  <si>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</si>
  <si>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</si>
  <si>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</si>
  <si>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</si>
  <si>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</si>
  <si>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</si>
  <si>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</si>
  <si>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</si>
  <si>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</si>
  <si>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</si>
  <si>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</si>
  <si>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</si>
  <si>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</si>
  <si>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</si>
  <si>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</si>
  <si>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</si>
  <si>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</si>
  <si>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</si>
  <si>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</si>
  <si>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</si>
  <si>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</si>
  <si>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</si>
  <si>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</si>
  <si>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</si>
  <si>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</si>
  <si>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</si>
  <si>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</si>
  <si>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</si>
  <si>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</si>
  <si>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</si>
  <si>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</si>
  <si>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</si>
  <si>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</si>
  <si>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</si>
  <si>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</si>
  <si>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</si>
  <si>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</si>
  <si>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</si>
  <si>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</si>
  <si>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</si>
  <si>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</si>
  <si>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</si>
  <si>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</si>
  <si>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</si>
  <si>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</si>
  <si>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</si>
  <si>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</si>
  <si>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</si>
  <si>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</si>
  <si>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</si>
  <si>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</si>
  <si>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</si>
  <si>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</si>
  <si>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</si>
  <si>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</si>
  <si>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</si>
  <si>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</si>
  <si>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</si>
  <si>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</si>
  <si>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</si>
  <si>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</si>
  <si>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</si>
  <si>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</si>
  <si>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</si>
  <si>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</si>
  <si>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</si>
  <si>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</si>
  <si>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</si>
  <si>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</si>
  <si>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</si>
  <si>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</si>
  <si>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</si>
  <si>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</si>
  <si>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</si>
  <si>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</si>
  <si>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</si>
  <si>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</si>
  <si>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</si>
  <si>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</si>
  <si>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</si>
  <si>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</si>
  <si>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</si>
  <si>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</si>
  <si>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</si>
  <si>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</si>
  <si>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</si>
  <si>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</si>
  <si>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</si>
  <si>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</si>
  <si>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</si>
  <si>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</si>
  <si>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</si>
  <si>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</si>
  <si>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</si>
  <si>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</si>
  <si>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</si>
  <si>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</si>
  <si>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</si>
  <si>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</si>
  <si>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</si>
  <si>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</si>
  <si>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</si>
  <si>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</si>
  <si>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</si>
  <si>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</si>
  <si>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</si>
  <si>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</si>
  <si>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</si>
  <si>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</si>
  <si>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</si>
  <si>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</si>
  <si>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</si>
  <si>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</si>
  <si>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</si>
  <si>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</si>
  <si>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</si>
  <si>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</si>
  <si>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</si>
  <si>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</si>
  <si>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</si>
  <si>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</si>
  <si>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</si>
  <si>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</si>
  <si>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</si>
  <si>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</si>
  <si>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</si>
  <si>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</si>
  <si>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</si>
  <si>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</si>
  <si>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</si>
  <si>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</si>
  <si>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</si>
  <si>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</si>
  <si>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</si>
  <si>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</si>
  <si>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</si>
  <si>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</si>
  <si>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</si>
  <si>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</si>
  <si>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</si>
  <si>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</si>
  <si>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</si>
  <si>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</si>
  <si>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</si>
  <si>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</si>
  <si>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</si>
  <si>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</si>
  <si>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</si>
  <si>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</si>
  <si>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</si>
  <si>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</si>
  <si>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</si>
  <si>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</si>
  <si>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</si>
  <si>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</si>
  <si>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</si>
  <si>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</si>
  <si>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</si>
  <si>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</si>
  <si>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</si>
  <si>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</si>
  <si>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</si>
  <si>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</si>
  <si>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</si>
  <si>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</si>
  <si>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</si>
  <si>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</si>
  <si>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</si>
  <si>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</si>
  <si>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</si>
  <si>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</si>
  <si>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</si>
  <si>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</si>
  <si>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</si>
  <si>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</si>
  <si>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</si>
  <si>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</si>
  <si>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</si>
  <si>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</si>
  <si>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</si>
  <si>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</si>
  <si>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</si>
  <si>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</si>
  <si>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</si>
  <si>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</si>
  <si>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</si>
  <si>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</si>
  <si>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</si>
  <si>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</si>
  <si>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</si>
  <si>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</si>
  <si>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</si>
  <si>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</si>
  <si>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</si>
  <si>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</si>
  <si>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</si>
  <si>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</si>
  <si>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</si>
  <si>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</si>
  <si>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</si>
  <si>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</si>
  <si>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</si>
  <si>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</si>
  <si>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</si>
  <si>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</si>
  <si>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</si>
  <si>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</si>
  <si>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</si>
  <si>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</si>
  <si>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</si>
  <si>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</si>
  <si>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</si>
  <si>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</si>
  <si>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</si>
  <si>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</si>
  <si>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</si>
  <si>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</si>
  <si>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</si>
  <si>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</si>
  <si>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</si>
  <si>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</si>
  <si>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</si>
  <si>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</si>
  <si>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</si>
  <si>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</si>
  <si>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</si>
  <si>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</si>
  <si>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</si>
  <si>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</si>
  <si>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</si>
  <si>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</si>
  <si>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</si>
  <si>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</si>
  <si>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</si>
  <si>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</si>
  <si>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</si>
  <si>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</si>
  <si>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</si>
  <si>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</si>
  <si>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</si>
  <si>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</si>
  <si>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</si>
  <si>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</si>
  <si>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</si>
  <si>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</si>
  <si>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</si>
  <si>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</si>
  <si>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</si>
  <si>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</si>
  <si>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</si>
  <si>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</si>
  <si>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</si>
  <si>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</si>
  <si>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</si>
  <si>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</si>
  <si>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</si>
  <si>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</si>
  <si>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</si>
  <si>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</si>
  <si>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</si>
  <si>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</si>
  <si>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</si>
  <si>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</si>
  <si>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</si>
  <si>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</si>
  <si>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</si>
  <si>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</si>
  <si>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</si>
  <si>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</si>
  <si>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</si>
  <si>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</si>
  <si>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</si>
  <si>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</si>
  <si>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</si>
  <si>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</si>
  <si>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</si>
  <si>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</si>
  <si>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</si>
  <si>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</si>
  <si>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</si>
  <si>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</si>
  <si>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</si>
  <si>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</si>
  <si>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</si>
  <si>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</si>
  <si>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</si>
  <si>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</si>
  <si>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</si>
  <si>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</si>
  <si>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</si>
  <si>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</si>
  <si>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</si>
  <si>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</si>
  <si>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</si>
  <si>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</si>
  <si>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</si>
  <si>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</si>
  <si>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</si>
  <si>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</si>
  <si>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</si>
  <si>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</si>
  <si>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</si>
  <si>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</si>
  <si>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</si>
  <si>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</si>
  <si>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</si>
  <si>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</si>
  <si>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</si>
  <si>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</si>
  <si>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</si>
  <si>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</si>
  <si>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</si>
  <si>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</si>
  <si>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</si>
  <si>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</si>
  <si>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</si>
  <si>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</si>
  <si>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</si>
  <si>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</si>
  <si>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</si>
  <si>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</si>
  <si>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</si>
  <si>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</si>
  <si>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</si>
  <si>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</si>
  <si>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</si>
  <si>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</si>
  <si>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</si>
  <si>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</si>
  <si>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</si>
  <si>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</si>
  <si>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</si>
  <si>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</si>
  <si>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</si>
  <si>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</si>
  <si>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</si>
  <si>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</si>
  <si>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</si>
  <si>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</si>
  <si>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</si>
  <si>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</si>
  <si>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</si>
  <si>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</si>
  <si>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</si>
  <si>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</si>
  <si>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</si>
  <si>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</si>
  <si>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</si>
  <si>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</si>
  <si>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</si>
  <si>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</si>
  <si>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</si>
  <si>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</si>
  <si>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</si>
  <si>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</si>
  <si>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</si>
  <si>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</si>
  <si>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</si>
  <si>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</si>
  <si>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</si>
  <si>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</si>
  <si>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</si>
  <si>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</si>
  <si>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</si>
  <si>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</si>
  <si>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</si>
  <si>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</si>
  <si>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</si>
  <si>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</si>
  <si>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</si>
  <si>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</si>
  <si>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</si>
  <si>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</si>
  <si>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</si>
  <si>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</si>
  <si>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</si>
  <si>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</si>
  <si>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</si>
  <si>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</si>
  <si>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</si>
  <si>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</si>
  <si>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</si>
  <si>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</si>
  <si>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</si>
  <si>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</si>
  <si>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</si>
  <si>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</si>
  <si>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</si>
  <si>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</si>
  <si>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</si>
  <si>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</si>
  <si>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</si>
  <si>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</si>
  <si>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</si>
  <si>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</si>
  <si>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</si>
  <si>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</si>
  <si>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</si>
  <si>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</si>
  <si>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</si>
  <si>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</si>
  <si>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</si>
  <si>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</si>
  <si>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</si>
  <si>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</si>
  <si>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</si>
  <si>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</si>
  <si>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</si>
  <si>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</si>
  <si>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</si>
  <si>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</si>
  <si>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</si>
  <si>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</si>
  <si>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</si>
  <si>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</si>
  <si>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</si>
  <si>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</si>
  <si>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</si>
  <si>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</si>
  <si>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</si>
  <si>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</si>
  <si>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</si>
  <si>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</si>
  <si>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</si>
  <si>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</si>
  <si>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</si>
  <si>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</si>
  <si>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</si>
  <si>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</si>
  <si>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</si>
  <si>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</si>
  <si>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</si>
  <si>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</si>
  <si>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</si>
  <si>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</si>
  <si>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</si>
  <si>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</si>
  <si>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</si>
  <si>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</si>
  <si>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</si>
  <si>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</si>
  <si>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</si>
  <si>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</si>
  <si>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</si>
  <si>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</si>
  <si>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</si>
  <si>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</si>
  <si>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</si>
  <si>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</si>
  <si>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</si>
  <si>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</si>
  <si>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</si>
  <si>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</si>
  <si>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</si>
  <si>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</si>
  <si>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</si>
  <si>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</si>
  <si>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</si>
  <si>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</si>
  <si>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</si>
  <si>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</si>
  <si>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</si>
  <si>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</si>
  <si>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</si>
  <si>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</si>
  <si>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</si>
  <si>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</si>
  <si>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</si>
  <si>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</si>
  <si>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</si>
  <si>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</si>
  <si>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</si>
  <si>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</si>
  <si>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</si>
  <si>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</si>
  <si>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</si>
  <si>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</si>
  <si>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</si>
  <si>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</si>
  <si>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</si>
  <si>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</si>
  <si>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</si>
  <si>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</si>
  <si>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</si>
  <si>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</si>
  <si>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</si>
  <si>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</si>
  <si>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</si>
  <si>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</si>
  <si>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</si>
  <si>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</si>
  <si>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</si>
  <si>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</si>
  <si>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</si>
  <si>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</si>
  <si>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</si>
  <si>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</si>
  <si>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</si>
  <si>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</si>
  <si>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</si>
  <si>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</si>
  <si>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</si>
  <si>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</si>
  <si>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</si>
  <si>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</si>
  <si>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</si>
  <si>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</si>
  <si>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</si>
  <si>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</si>
  <si>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</si>
  <si>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</si>
  <si>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</si>
  <si>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</si>
  <si>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</si>
  <si>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</si>
  <si>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</si>
  <si>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</si>
  <si>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</si>
  <si>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</si>
  <si>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</si>
  <si>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</si>
  <si>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</si>
  <si>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</si>
  <si>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</si>
  <si>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</si>
  <si>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</si>
  <si>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</si>
  <si>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</si>
  <si>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</si>
  <si>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</si>
  <si>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</si>
  <si>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</si>
  <si>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</si>
  <si>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</si>
  <si>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</si>
  <si>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</si>
  <si>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</si>
  <si>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</si>
  <si>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</si>
  <si>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</si>
  <si>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</si>
  <si>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</si>
  <si>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</si>
  <si>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</si>
  <si>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</si>
  <si>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</si>
  <si>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</si>
  <si>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</si>
  <si>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</si>
  <si>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</si>
  <si>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</si>
  <si>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</si>
  <si>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</si>
  <si>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</si>
  <si>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</si>
  <si>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</si>
  <si>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</si>
  <si>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</si>
  <si>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</si>
  <si>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</si>
  <si>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</si>
  <si>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</si>
  <si>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</si>
  <si>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</si>
  <si>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</si>
  <si>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</si>
  <si>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</si>
  <si>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</si>
  <si>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</si>
  <si>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</si>
  <si>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</si>
  <si>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</si>
  <si>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</si>
  <si>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</si>
  <si>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</si>
  <si>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</si>
  <si>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</si>
  <si>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</si>
  <si>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</si>
  <si>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</si>
  <si>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</si>
  <si>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</si>
  <si>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</si>
  <si>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</si>
  <si>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</si>
  <si>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</si>
  <si>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</si>
  <si>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</si>
  <si>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</si>
  <si>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</si>
  <si>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</si>
  <si>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</si>
  <si>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</si>
  <si>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</si>
  <si>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</si>
  <si>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</si>
  <si>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</si>
  <si>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</si>
  <si>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</si>
  <si>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</si>
  <si>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</si>
  <si>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</si>
  <si>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</si>
  <si>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</si>
  <si>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</si>
  <si>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</si>
  <si>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</si>
  <si>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</si>
  <si>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</si>
  <si>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</si>
  <si>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</si>
  <si>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</si>
  <si>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</si>
  <si>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</si>
  <si>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</si>
  <si>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</si>
  <si>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</si>
  <si>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</si>
  <si>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</si>
  <si>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</si>
  <si>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</si>
  <si>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</si>
  <si>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</si>
  <si>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</si>
  <si>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</si>
  <si>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</si>
  <si>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</si>
  <si>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</si>
  <si>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</si>
  <si>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</si>
  <si>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</si>
  <si>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</si>
  <si>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</si>
  <si>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</si>
  <si>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</si>
  <si>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</si>
  <si>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</si>
  <si>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</si>
  <si>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</si>
  <si>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</si>
  <si>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</si>
  <si>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</si>
  <si>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</si>
  <si>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</si>
  <si>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</si>
  <si>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</si>
  <si>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</si>
  <si>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</si>
  <si>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</si>
  <si>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</si>
  <si>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</si>
  <si>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</si>
  <si>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</si>
  <si>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</si>
  <si>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</si>
  <si>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</si>
  <si>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</si>
  <si>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</si>
  <si>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</si>
  <si>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</si>
  <si>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</si>
  <si>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</si>
  <si>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</si>
  <si>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</si>
  <si>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</si>
  <si>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</si>
  <si>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</si>
  <si>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</si>
  <si>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</si>
  <si>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</si>
  <si>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</si>
  <si>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</si>
  <si>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</si>
  <si>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</si>
  <si>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</si>
  <si>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</si>
  <si>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</si>
  <si>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</si>
  <si>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</si>
  <si>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</si>
  <si>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</si>
  <si>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</si>
  <si>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</si>
  <si>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</si>
  <si>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</si>
  <si>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</si>
  <si>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</si>
  <si>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</si>
  <si>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</si>
  <si>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</si>
  <si>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</si>
  <si>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</si>
  <si>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</si>
  <si>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</si>
  <si>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</si>
  <si>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</si>
  <si>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</si>
  <si>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</si>
  <si>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</si>
  <si>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</si>
  <si>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</si>
  <si>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</si>
  <si>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</si>
  <si>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</si>
  <si>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</si>
  <si>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</si>
  <si>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</si>
  <si>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</si>
  <si>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</si>
  <si>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</si>
  <si>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</si>
  <si>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</si>
  <si>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</si>
  <si>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</si>
  <si>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</si>
  <si>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</si>
  <si>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</si>
  <si>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</si>
  <si>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</si>
  <si>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</si>
  <si>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</si>
  <si>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</si>
  <si>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</si>
  <si>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</si>
  <si>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</si>
  <si>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</si>
  <si>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</si>
  <si>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</si>
  <si>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</si>
  <si>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</si>
  <si>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</si>
  <si>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</si>
  <si>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</si>
  <si>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</si>
  <si>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</si>
  <si>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</si>
  <si>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</si>
  <si>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</si>
  <si>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</si>
  <si>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</si>
  <si>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</si>
  <si>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</si>
  <si>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</si>
  <si>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</si>
  <si>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</si>
  <si>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</si>
  <si>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</si>
  <si>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</si>
  <si>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</si>
  <si>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</si>
  <si>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</si>
  <si>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</si>
  <si>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</si>
  <si>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</si>
  <si>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</si>
  <si>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</si>
  <si>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</si>
  <si>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</si>
  <si>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</si>
  <si>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</si>
  <si>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</si>
  <si>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</si>
  <si>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</si>
  <si>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</si>
  <si>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</si>
  <si>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</si>
  <si>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</si>
  <si>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</si>
  <si>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</si>
  <si>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</si>
  <si>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</si>
  <si>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</si>
  <si>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</si>
  <si>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</si>
  <si>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</si>
  <si>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</si>
  <si>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</si>
  <si>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</si>
  <si>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</si>
  <si>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</si>
  <si>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</si>
  <si>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</si>
  <si>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</si>
  <si>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</si>
  <si>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</si>
  <si>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</si>
  <si>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</si>
  <si>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</si>
  <si>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</si>
  <si>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</si>
  <si>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</si>
  <si>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</si>
  <si>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</si>
  <si>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</si>
  <si>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</si>
  <si>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</si>
  <si>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</si>
  <si>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</si>
  <si>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</si>
  <si>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</si>
  <si>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</si>
  <si>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</si>
  <si>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</si>
  <si>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</si>
  <si>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</si>
  <si>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</si>
  <si>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</si>
  <si>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</si>
  <si>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</si>
  <si>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</si>
  <si>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</si>
  <si>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</si>
  <si>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</si>
  <si>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</si>
  <si>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</si>
  <si>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</si>
  <si>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</si>
  <si>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</si>
  <si>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</si>
  <si>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</si>
  <si>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</si>
  <si>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</si>
  <si>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</si>
  <si>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</si>
  <si>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</si>
  <si>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</si>
  <si>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</si>
  <si>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</si>
  <si>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</si>
  <si>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</si>
  <si>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</si>
  <si>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</si>
  <si>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</si>
  <si>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</si>
  <si>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</si>
  <si>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</si>
  <si>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</si>
  <si>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</si>
  <si>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</si>
  <si>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</si>
  <si>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</si>
  <si>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</si>
  <si>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</si>
  <si>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</si>
  <si>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</si>
  <si>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</si>
  <si>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</si>
  <si>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</si>
  <si>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</si>
  <si>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</si>
  <si>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</si>
  <si>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</si>
  <si>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</si>
  <si>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</si>
  <si>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</si>
  <si>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</si>
  <si>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</si>
  <si>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</si>
  <si>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</si>
  <si>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</si>
  <si>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</si>
  <si>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</si>
  <si>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</si>
  <si>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</si>
  <si>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</si>
  <si>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</si>
  <si>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</si>
  <si>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</si>
  <si>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</si>
  <si>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</si>
  <si>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</si>
  <si>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</si>
  <si>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</si>
  <si>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</si>
  <si>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</si>
  <si>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</si>
  <si>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</si>
  <si>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</si>
  <si>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</si>
  <si>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</si>
  <si>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</si>
  <si>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</si>
  <si>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</si>
  <si>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</si>
  <si>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</si>
  <si>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</si>
  <si>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</si>
  <si>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</si>
  <si>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</si>
  <si>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</si>
  <si>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</si>
  <si>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</si>
  <si>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</si>
  <si>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</si>
  <si>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</si>
  <si>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</si>
  <si>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</si>
  <si>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</si>
  <si>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</si>
  <si>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</si>
  <si>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</si>
  <si>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</si>
  <si>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</si>
  <si>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</si>
  <si>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</si>
  <si>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</si>
  <si>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</si>
  <si>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</si>
  <si>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</si>
  <si>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</si>
  <si>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</si>
  <si>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</si>
  <si>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</si>
  <si>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</si>
  <si>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</si>
  <si>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</si>
  <si>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</si>
  <si>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</si>
  <si>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</si>
  <si>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</si>
  <si>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</si>
  <si>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</si>
  <si>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</si>
  <si>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</si>
  <si>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</si>
  <si>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</si>
  <si>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</si>
  <si>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</si>
  <si>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</si>
  <si>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FLOIRAC</t>
  </si>
  <si>
    <t>L'AVEYRON</t>
  </si>
  <si>
    <t>05126000</t>
  </si>
  <si>
    <t>18310006400033</t>
  </si>
  <si>
    <t>Agence de l'Eau Adour-Garonne</t>
  </si>
  <si>
    <t>34255833500077</t>
  </si>
  <si>
    <t>AQUASCOP BIOLOGIE site de Monptellier</t>
  </si>
  <si>
    <t>JOYCE LAMBERT, LEA FERET</t>
  </si>
  <si>
    <t>IBMR standard</t>
  </si>
  <si>
    <t>DROITE</t>
  </si>
  <si>
    <t>ETIAGE SEVERE</t>
  </si>
  <si>
    <t>FAIBLEMENT NUAGEUX</t>
  </si>
  <si>
    <t>NULLE</t>
  </si>
  <si>
    <t>OUI</t>
  </si>
  <si>
    <t>Niveau d'eau plus bas que 2018.</t>
  </si>
  <si>
    <t>abondant</t>
  </si>
  <si>
    <t>IBMR-19-M109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</si>
</sst>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2" sqref="D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620246</v>
      </c>
      <c r="G10" s="113"/>
      <c r="H10" s="114"/>
    </row>
    <row r="11" spans="1:8" ht="15">
      <c r="A11" s="10" t="s">
        <v>2277</v>
      </c>
      <c r="B11" s="47">
        <v>43710</v>
      </c>
      <c r="D11" s="10" t="s">
        <v>2280</v>
      </c>
      <c r="E11" s="52">
        <v>6354559</v>
      </c>
      <c r="G11" s="113"/>
      <c r="H11" s="114"/>
    </row>
    <row r="12" spans="1:8" ht="15">
      <c r="A12" s="10" t="s">
        <v>2283</v>
      </c>
      <c r="B12" s="52" t="s">
        <v>5303</v>
      </c>
      <c r="D12" s="10" t="s">
        <v>2281</v>
      </c>
      <c r="E12" s="52">
        <v>620154</v>
      </c>
      <c r="G12" s="115"/>
      <c r="H12" s="116"/>
    </row>
    <row r="13" spans="1:5" ht="17.25" customHeight="1" thickBot="1">
      <c r="A13" s="2"/>
      <c r="B13" s="55"/>
      <c r="D13" s="10" t="s">
        <v>2282</v>
      </c>
      <c r="E13" s="52">
        <v>6354521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620246</v>
      </c>
    </row>
    <row r="18" spans="1:3" ht="15">
      <c r="A18" s="123"/>
      <c r="B18" s="49" t="s">
        <v>2267</v>
      </c>
      <c r="C18" s="61">
        <f>E11</f>
        <v>6354559</v>
      </c>
    </row>
    <row r="19" spans="1:2" ht="15">
      <c r="A19" s="3" t="s">
        <v>2063</v>
      </c>
      <c r="B19" s="29">
        <v>230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18.55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51.7</v>
      </c>
      <c r="D35" s="28" t="s">
        <v>2284</v>
      </c>
      <c r="E35" s="32">
        <v>48.3</v>
      </c>
    </row>
    <row r="36" spans="1:5" s="7" customFormat="1" ht="15" customHeight="1">
      <c r="A36" s="5" t="s">
        <v>2113</v>
      </c>
      <c r="B36" s="30">
        <v>59.5</v>
      </c>
      <c r="C36" s="6"/>
      <c r="D36" s="8" t="s">
        <v>2112</v>
      </c>
      <c r="E36" s="30">
        <v>40.5</v>
      </c>
    </row>
    <row r="37" spans="1:5" s="7" customFormat="1" ht="15" customHeight="1">
      <c r="A37" s="5" t="s">
        <v>2111</v>
      </c>
      <c r="B37" s="30">
        <v>16.1</v>
      </c>
      <c r="C37" s="6"/>
      <c r="D37" s="8" t="s">
        <v>2110</v>
      </c>
      <c r="E37" s="30">
        <v>22.1</v>
      </c>
    </row>
    <row r="38" spans="1:5" s="7" customFormat="1" ht="15" customHeight="1">
      <c r="A38" s="5" t="s">
        <v>2115</v>
      </c>
      <c r="B38" s="30">
        <v>5</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1</v>
      </c>
      <c r="C75" s="6"/>
      <c r="D75" s="10" t="s">
        <v>2081</v>
      </c>
      <c r="E75" s="9">
        <v>1</v>
      </c>
    </row>
    <row r="76" spans="1:5" s="15" customFormat="1" ht="15">
      <c r="A76" s="3" t="s">
        <v>2080</v>
      </c>
      <c r="B76" s="9">
        <v>5</v>
      </c>
      <c r="C76" s="6"/>
      <c r="D76" s="10" t="s">
        <v>2080</v>
      </c>
      <c r="E76" s="9">
        <v>5</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1</v>
      </c>
      <c r="C85" s="6"/>
      <c r="D85" s="10" t="s">
        <v>2073</v>
      </c>
      <c r="E85" s="9">
        <v>1</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35">
        <v>1.5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1.5</v>
      </c>
      <c r="E98" s="35">
        <v>0.1</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0.01</v>
      </c>
      <c r="E99" s="35">
        <v>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1</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35">
        <v>0.05</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c r="E102" s="35">
        <v>0.01</v>
      </c>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c r="E103" s="35">
        <v>0.01</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0.01</v>
      </c>
      <c r="E104" s="35"/>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0.35</v>
      </c>
      <c r="E105" s="35">
        <v>0.05</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0.5</v>
      </c>
      <c r="E106" s="35">
        <v>0.05</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c r="E107" s="35">
        <v>0.05</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35"/>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0.01</v>
      </c>
      <c r="E109" s="35"/>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0.05</v>
      </c>
      <c r="E110" s="35"/>
      <c r="F110" s="35" t="s">
        <v>2290</v>
      </c>
      <c r="G110" s="79"/>
      <c r="H110" s="80"/>
    </row>
    <row r="111" spans="1:8" ht="15">
      <c r="A111" s="33" t="s">
        <v>741</v>
      </c>
      <c r="B111" s="20" t="str">
        <f>IF(A111="NEWCOD",IF(ISBLANK(G111),"renseigner le champ 'Nouveau taxon'",G111),VLOOKUP(A111,'Ref Taxo'!A:B,2,FALSE))</f>
        <v>Fissidens fontanus</v>
      </c>
      <c r="C111" s="21">
        <f>IF(A111="NEWCOD",IF(ISBLANK(H111),"NoCod",H111),VLOOKUP(A111,'Ref Taxo'!A:D,4,FALSE))</f>
        <v>31545</v>
      </c>
      <c r="D111" s="34">
        <v>0.01</v>
      </c>
      <c r="E111" s="35"/>
      <c r="F111" s="35" t="s">
        <v>2290</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0.01</v>
      </c>
      <c r="E112" s="35"/>
      <c r="F112" s="35" t="s">
        <v>2290</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0.01</v>
      </c>
      <c r="E113" s="35"/>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0.3</v>
      </c>
      <c r="E114" s="35"/>
      <c r="F114" s="35" t="s">
        <v>2290</v>
      </c>
      <c r="G114" s="79"/>
      <c r="H114" s="80"/>
    </row>
    <row r="115" spans="1:8" ht="15">
      <c r="A115" s="33" t="s">
        <v>1680</v>
      </c>
      <c r="B115" s="20" t="str">
        <f>IF(A115="NEWCOD",IF(ISBLANK(G115),"renseigner le champ 'Nouveau taxon'",G115),VLOOKUP(A115,'Ref Taxo'!A:B,2,FALSE))</f>
        <v>Rorippa amphibia</v>
      </c>
      <c r="C115" s="21">
        <f>IF(A115="NEWCOD",IF(ISBLANK(H115),"NoCod",H115),VLOOKUP(A115,'Ref Taxo'!A:D,4,FALSE))</f>
        <v>1765</v>
      </c>
      <c r="D115" s="34"/>
      <c r="E115" s="35">
        <v>0.01</v>
      </c>
      <c r="F115" s="35" t="s">
        <v>2290</v>
      </c>
      <c r="G115" s="79"/>
      <c r="H115" s="80"/>
    </row>
    <row r="116" spans="1:8" ht="15">
      <c r="A116" s="33" t="s">
        <v>1207</v>
      </c>
      <c r="B116" s="20" t="str">
        <f>IF(A116="NEWCOD",IF(ISBLANK(G116),"renseigner le champ 'Nouveau taxon'",G116),VLOOKUP(A116,'Ref Taxo'!A:B,2,FALSE))</f>
        <v>Myriophyllum spicatum</v>
      </c>
      <c r="C116" s="21">
        <f>IF(A116="NEWCOD",IF(ISBLANK(H116),"NoCod",H116),VLOOKUP(A116,'Ref Taxo'!A:D,4,FALSE))</f>
        <v>1778</v>
      </c>
      <c r="D116" s="34"/>
      <c r="E116" s="35">
        <v>0.02</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