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27000" sheetId="2" r:id="rId2"/>
    <sheet name="Mises à jour" sheetId="3" r:id="rId3"/>
  </sheets>
  <definedNames/>
  <calcPr calcId="162913"/>
</workbook>
</file>

<file path=xl/sharedStrings.xml><?xml version="1.0" encoding="utf-8"?>
<sst xmlns="http://schemas.openxmlformats.org/spreadsheetml/2006/main" count="6485" uniqueCount="5303">
  <si>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</si>
  <si>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</si>
  <si>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</si>
  <si>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</si>
  <si>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</si>
  <si>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</si>
  <si>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</si>
  <si>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</si>
  <si>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</si>
  <si>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</si>
  <si>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</si>
  <si>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</si>
  <si>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</si>
  <si>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</si>
  <si>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</si>
  <si>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</si>
  <si>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</si>
  <si>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</si>
  <si>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</si>
  <si>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</si>
  <si>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</si>
  <si>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</si>
  <si>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</si>
  <si>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</si>
  <si>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</si>
  <si>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</si>
  <si>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</si>
  <si>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</si>
  <si>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</si>
  <si>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</si>
  <si>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</si>
  <si>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</si>
  <si>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</si>
  <si>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</si>
  <si>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</si>
  <si>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</si>
  <si>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</si>
  <si>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</si>
  <si>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</si>
  <si>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</si>
  <si>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</si>
  <si>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</si>
  <si>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</si>
  <si>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</si>
  <si>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</si>
  <si>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</si>
  <si>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</si>
  <si>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</si>
  <si>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</si>
  <si>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</si>
  <si>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</si>
  <si>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</si>
  <si>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</si>
  <si>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</si>
  <si>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</si>
  <si>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</si>
  <si>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</si>
  <si>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</si>
  <si>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</si>
  <si>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</si>
  <si>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</si>
  <si>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</si>
  <si>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</si>
  <si>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</si>
  <si>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</si>
  <si>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</si>
  <si>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</si>
  <si>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</si>
  <si>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</si>
  <si>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</si>
  <si>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</si>
  <si>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</si>
  <si>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</si>
  <si>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</si>
  <si>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</si>
  <si>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</si>
  <si>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</si>
  <si>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</si>
  <si>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</si>
  <si>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</si>
  <si>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</si>
  <si>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</si>
  <si>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</si>
  <si>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</si>
  <si>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</si>
  <si>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</si>
  <si>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</si>
  <si>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</si>
  <si>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</si>
  <si>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</si>
  <si>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</si>
  <si>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</si>
  <si>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</si>
  <si>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</si>
  <si>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</si>
  <si>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</si>
  <si>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</si>
  <si>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</si>
  <si>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</si>
  <si>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</si>
  <si>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</si>
  <si>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</si>
  <si>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</si>
  <si>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</si>
  <si>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</si>
  <si>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</si>
  <si>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</si>
  <si>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</si>
  <si>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</si>
  <si>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</si>
  <si>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</si>
  <si>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</si>
  <si>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</si>
  <si>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</si>
  <si>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</si>
  <si>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</si>
  <si>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</si>
  <si>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</si>
  <si>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</si>
  <si>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</si>
  <si>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</si>
  <si>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</si>
  <si>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</si>
  <si>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</si>
  <si>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</si>
  <si>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</si>
  <si>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</si>
  <si>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</si>
  <si>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</si>
  <si>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</si>
  <si>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</si>
  <si>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</si>
  <si>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</si>
  <si>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</si>
  <si>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</si>
  <si>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</si>
  <si>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</si>
  <si>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</si>
  <si>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</si>
  <si>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</si>
  <si>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</si>
  <si>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</si>
  <si>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</si>
  <si>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</si>
  <si>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</si>
  <si>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</si>
  <si>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</si>
  <si>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</si>
  <si>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</si>
  <si>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</si>
  <si>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</si>
  <si>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</si>
  <si>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</si>
  <si>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</si>
  <si>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</si>
  <si>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</si>
  <si>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</si>
  <si>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</si>
  <si>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</si>
  <si>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</si>
  <si>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</si>
  <si>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</si>
  <si>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</si>
  <si>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</si>
  <si>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</si>
  <si>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</si>
  <si>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</si>
  <si>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</si>
  <si>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</si>
  <si>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</si>
  <si>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</si>
  <si>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</si>
  <si>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</si>
  <si>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</si>
  <si>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</si>
  <si>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</si>
  <si>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</si>
  <si>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</si>
  <si>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</si>
  <si>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</si>
  <si>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</si>
  <si>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</si>
  <si>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</si>
  <si>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</si>
  <si>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</si>
  <si>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</si>
  <si>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</si>
  <si>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</si>
  <si>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</si>
  <si>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</si>
  <si>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</si>
  <si>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</si>
  <si>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</si>
  <si>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</si>
  <si>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</si>
  <si>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</si>
  <si>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</si>
  <si>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</si>
  <si>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</si>
  <si>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</si>
  <si>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</si>
  <si>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</si>
  <si>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</si>
  <si>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</si>
  <si>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</si>
  <si>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</si>
  <si>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</si>
  <si>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</si>
  <si>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</si>
  <si>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</si>
  <si>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</si>
  <si>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</si>
  <si>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</si>
  <si>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</si>
  <si>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</si>
  <si>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</si>
  <si>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</si>
  <si>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</si>
  <si>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</si>
  <si>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</si>
  <si>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</si>
  <si>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</si>
  <si>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</si>
  <si>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</si>
  <si>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</si>
  <si>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</si>
  <si>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</si>
  <si>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</si>
  <si>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</si>
  <si>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</si>
  <si>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</si>
  <si>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</si>
  <si>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</si>
  <si>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</si>
  <si>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</si>
  <si>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</si>
  <si>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</si>
  <si>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</si>
  <si>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</si>
  <si>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</si>
  <si>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</si>
  <si>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</si>
  <si>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</si>
  <si>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</si>
  <si>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</si>
  <si>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</si>
  <si>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</si>
  <si>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</si>
  <si>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</si>
  <si>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</si>
  <si>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</si>
  <si>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</si>
  <si>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</si>
  <si>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</si>
  <si>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</si>
  <si>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</si>
  <si>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</si>
  <si>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</si>
  <si>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</si>
  <si>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</si>
  <si>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</si>
  <si>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</si>
  <si>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</si>
  <si>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</si>
  <si>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</si>
  <si>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</si>
  <si>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</si>
  <si>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</si>
  <si>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</si>
  <si>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</si>
  <si>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</si>
  <si>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</si>
  <si>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</si>
  <si>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</si>
  <si>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</si>
  <si>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</si>
  <si>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</si>
  <si>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</si>
  <si>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</si>
  <si>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</si>
  <si>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</si>
  <si>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</si>
  <si>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</si>
  <si>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</si>
  <si>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</si>
  <si>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</si>
  <si>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</si>
  <si>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</si>
  <si>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</si>
  <si>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</si>
  <si>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</si>
  <si>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</si>
  <si>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</si>
  <si>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</si>
  <si>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</si>
  <si>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</si>
  <si>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</si>
  <si>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</si>
  <si>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</si>
  <si>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</si>
  <si>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</si>
  <si>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</si>
  <si>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</si>
  <si>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</si>
  <si>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</si>
  <si>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</si>
  <si>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</si>
  <si>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</si>
  <si>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</si>
  <si>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</si>
  <si>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</si>
  <si>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</si>
  <si>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</si>
  <si>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</si>
  <si>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</si>
  <si>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</si>
  <si>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</si>
  <si>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</si>
  <si>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</si>
  <si>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</si>
  <si>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</si>
  <si>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</si>
  <si>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</si>
  <si>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</si>
  <si>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</si>
  <si>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</si>
  <si>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</si>
  <si>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</si>
  <si>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</si>
  <si>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</si>
  <si>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</si>
  <si>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</si>
  <si>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</si>
  <si>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</si>
  <si>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</si>
  <si>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</si>
  <si>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</si>
  <si>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</si>
  <si>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</si>
  <si>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</si>
  <si>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</si>
  <si>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</si>
  <si>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</si>
  <si>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</si>
  <si>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</si>
  <si>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</si>
  <si>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</si>
  <si>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</si>
  <si>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</si>
  <si>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</si>
  <si>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</si>
  <si>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</si>
  <si>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</si>
  <si>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</si>
  <si>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</si>
  <si>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</si>
  <si>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</si>
  <si>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</si>
  <si>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</si>
  <si>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</si>
  <si>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</si>
  <si>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</si>
  <si>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</si>
  <si>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</si>
  <si>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</si>
  <si>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</si>
  <si>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</si>
  <si>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</si>
  <si>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</si>
  <si>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</si>
  <si>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</si>
  <si>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</si>
  <si>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</si>
  <si>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</si>
  <si>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</si>
  <si>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</si>
  <si>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</si>
  <si>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</si>
  <si>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</si>
  <si>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</si>
  <si>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</si>
  <si>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</si>
  <si>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</si>
  <si>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</si>
  <si>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</si>
  <si>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</si>
  <si>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</si>
  <si>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</si>
  <si>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</si>
  <si>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</si>
  <si>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</si>
  <si>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</si>
  <si>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</si>
  <si>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</si>
  <si>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</si>
  <si>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</si>
  <si>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</si>
  <si>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</si>
  <si>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</si>
  <si>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</si>
  <si>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</si>
  <si>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</si>
  <si>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</si>
  <si>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</si>
  <si>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</si>
  <si>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</si>
  <si>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</si>
  <si>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</si>
  <si>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</si>
  <si>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</si>
  <si>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</si>
  <si>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</si>
  <si>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</si>
  <si>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</si>
  <si>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</si>
  <si>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</si>
  <si>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</si>
  <si>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</si>
  <si>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</si>
  <si>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</si>
  <si>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</si>
  <si>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</si>
  <si>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</si>
  <si>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</si>
  <si>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</si>
  <si>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</si>
  <si>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</si>
  <si>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</si>
  <si>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</si>
  <si>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</si>
  <si>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</si>
  <si>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</si>
  <si>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</si>
  <si>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</si>
  <si>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</si>
  <si>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</si>
  <si>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</si>
  <si>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</si>
  <si>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</si>
  <si>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</si>
  <si>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</si>
  <si>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</si>
  <si>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</si>
  <si>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</si>
  <si>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</si>
  <si>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</si>
  <si>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</si>
  <si>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</si>
  <si>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</si>
  <si>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</si>
  <si>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</si>
  <si>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</si>
  <si>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</si>
  <si>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</si>
  <si>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</si>
  <si>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</si>
  <si>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</si>
  <si>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</si>
  <si>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</si>
  <si>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</si>
  <si>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</si>
  <si>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</si>
  <si>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</si>
  <si>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</si>
  <si>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</si>
  <si>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</si>
  <si>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</si>
  <si>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</si>
  <si>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</si>
  <si>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</si>
  <si>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</si>
  <si>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</si>
  <si>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</si>
  <si>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</si>
  <si>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</si>
  <si>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</si>
  <si>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</si>
  <si>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</si>
  <si>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</si>
  <si>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</si>
  <si>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</si>
  <si>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</si>
  <si>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</si>
  <si>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</si>
  <si>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</si>
  <si>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</si>
  <si>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</si>
  <si>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</si>
  <si>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</si>
  <si>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</si>
  <si>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</si>
  <si>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</si>
  <si>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</si>
  <si>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</si>
  <si>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</si>
  <si>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</si>
  <si>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</si>
  <si>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</si>
  <si>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</si>
  <si>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</si>
  <si>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</si>
  <si>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</si>
  <si>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</si>
  <si>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</si>
  <si>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</si>
  <si>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</si>
  <si>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</si>
  <si>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</si>
  <si>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</si>
  <si>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</si>
  <si>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</si>
  <si>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</si>
  <si>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</si>
  <si>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</si>
  <si>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</si>
  <si>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</si>
  <si>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</si>
  <si>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</si>
  <si>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</si>
  <si>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</si>
  <si>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</si>
  <si>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</si>
  <si>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</si>
  <si>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</si>
  <si>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</si>
  <si>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</si>
  <si>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</si>
  <si>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</si>
  <si>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</si>
  <si>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</si>
  <si>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</si>
  <si>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</si>
  <si>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</si>
  <si>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</si>
  <si>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</si>
  <si>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</si>
  <si>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</si>
  <si>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</si>
  <si>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</si>
  <si>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</si>
  <si>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</si>
  <si>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</si>
  <si>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</si>
  <si>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</si>
  <si>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</si>
  <si>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</si>
  <si>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</si>
  <si>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</si>
  <si>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</si>
  <si>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</si>
  <si>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</si>
  <si>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</si>
  <si>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</si>
  <si>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</si>
  <si>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</si>
  <si>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</si>
  <si>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</si>
  <si>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</si>
  <si>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</si>
  <si>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</si>
  <si>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</si>
  <si>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</si>
  <si>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</si>
  <si>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</si>
  <si>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</si>
  <si>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</si>
  <si>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</si>
  <si>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</si>
  <si>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</si>
  <si>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</si>
  <si>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</si>
  <si>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</si>
  <si>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</si>
  <si>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</si>
  <si>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</si>
  <si>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</si>
  <si>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</si>
  <si>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</si>
  <si>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</si>
  <si>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</si>
  <si>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</si>
  <si>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</si>
  <si>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</si>
  <si>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</si>
  <si>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</si>
  <si>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</si>
  <si>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</si>
  <si>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</si>
  <si>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</si>
  <si>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</si>
  <si>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</si>
  <si>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</si>
  <si>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</si>
  <si>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</si>
  <si>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</si>
  <si>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</si>
  <si>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</si>
  <si>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</si>
  <si>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</si>
  <si>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</si>
  <si>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</si>
  <si>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</si>
  <si>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</si>
  <si>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</si>
  <si>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</si>
  <si>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</si>
  <si>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</si>
  <si>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</si>
  <si>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</si>
  <si>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</si>
  <si>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</si>
  <si>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</si>
  <si>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</si>
  <si>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</si>
  <si>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</si>
  <si>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</si>
  <si>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</si>
  <si>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</si>
  <si>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</si>
  <si>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</si>
  <si>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</si>
  <si>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</si>
  <si>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</si>
  <si>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</si>
  <si>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</si>
  <si>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</si>
  <si>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</si>
  <si>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</si>
  <si>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</si>
  <si>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</si>
  <si>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</si>
  <si>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</si>
  <si>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</si>
  <si>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</si>
  <si>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</si>
  <si>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</si>
  <si>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</si>
  <si>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</si>
  <si>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</si>
  <si>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</si>
  <si>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</si>
  <si>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</si>
  <si>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</si>
  <si>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</si>
  <si>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</si>
  <si>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</si>
  <si>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</si>
  <si>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</si>
  <si>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</si>
  <si>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</si>
  <si>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</si>
  <si>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</si>
  <si>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</si>
  <si>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</si>
  <si>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</si>
  <si>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</si>
  <si>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</si>
  <si>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</si>
  <si>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</si>
  <si>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</si>
  <si>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</si>
  <si>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</si>
  <si>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</si>
  <si>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</si>
  <si>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</si>
  <si>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</si>
  <si>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</si>
  <si>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</si>
  <si>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</si>
  <si>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</si>
  <si>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</si>
  <si>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</si>
  <si>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</si>
  <si>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</si>
  <si>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</si>
  <si>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</si>
  <si>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</si>
  <si>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</si>
  <si>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</si>
  <si>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</si>
  <si>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</si>
  <si>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</si>
  <si>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</si>
  <si>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</si>
  <si>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</si>
  <si>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</si>
  <si>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</si>
  <si>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</si>
  <si>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</si>
  <si>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</si>
  <si>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</si>
  <si>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</si>
  <si>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</si>
  <si>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</si>
  <si>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</si>
  <si>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</si>
  <si>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</si>
  <si>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</si>
  <si>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</si>
  <si>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</si>
  <si>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</si>
  <si>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</si>
  <si>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</si>
  <si>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</si>
  <si>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</si>
  <si>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</si>
  <si>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</si>
  <si>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</si>
  <si>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</si>
  <si>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</si>
  <si>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</si>
  <si>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</si>
  <si>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</si>
  <si>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</si>
  <si>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</si>
  <si>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</si>
  <si>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</si>
  <si>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</si>
  <si>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</si>
  <si>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</si>
  <si>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</si>
  <si>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</si>
  <si>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</si>
  <si>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</si>
  <si>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</si>
  <si>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</si>
  <si>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</si>
  <si>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</si>
  <si>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</si>
  <si>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</si>
  <si>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</si>
  <si>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</si>
  <si>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</si>
  <si>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</si>
  <si>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</si>
  <si>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</si>
  <si>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</si>
  <si>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</si>
  <si>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</si>
  <si>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</si>
  <si>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</si>
  <si>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</si>
  <si>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</si>
  <si>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</si>
  <si>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</si>
  <si>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</si>
  <si>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</si>
  <si>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</si>
  <si>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</si>
  <si>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</si>
  <si>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</si>
  <si>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</si>
  <si>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</si>
  <si>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</si>
  <si>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</si>
  <si>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</si>
  <si>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</si>
  <si>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</si>
  <si>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</si>
  <si>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</si>
  <si>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</si>
  <si>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</si>
  <si>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</si>
  <si>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</si>
  <si>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</si>
  <si>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</si>
  <si>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</si>
  <si>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</si>
  <si>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</si>
  <si>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</si>
  <si>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</si>
  <si>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</si>
  <si>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</si>
  <si>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</si>
  <si>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</si>
  <si>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</si>
  <si>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</si>
  <si>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</si>
  <si>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</si>
  <si>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</si>
  <si>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</si>
  <si>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</si>
  <si>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</si>
  <si>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</si>
  <si>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</si>
  <si>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</si>
  <si>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</si>
  <si>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</si>
  <si>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</si>
  <si>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</si>
  <si>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</si>
  <si>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</si>
  <si>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</si>
  <si>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</si>
  <si>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</si>
  <si>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</si>
  <si>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</si>
  <si>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</si>
  <si>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</si>
  <si>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</si>
  <si>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</si>
  <si>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</si>
  <si>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</si>
  <si>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</si>
  <si>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</si>
  <si>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</si>
  <si>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</si>
  <si>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</si>
  <si>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</si>
  <si>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</si>
  <si>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</si>
  <si>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</si>
  <si>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</si>
  <si>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</si>
  <si>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</si>
  <si>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</si>
  <si>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</si>
  <si>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</si>
  <si>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</si>
  <si>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</si>
  <si>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</si>
  <si>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</si>
  <si>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</si>
  <si>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</si>
  <si>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</si>
  <si>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</si>
  <si>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</si>
  <si>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</si>
  <si>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</si>
  <si>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</si>
  <si>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</si>
  <si>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</si>
  <si>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</si>
  <si>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</si>
  <si>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</si>
  <si>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</si>
  <si>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</si>
  <si>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</si>
  <si>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</si>
  <si>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</si>
  <si>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</si>
  <si>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</si>
  <si>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</si>
  <si>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</si>
  <si>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</si>
  <si>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</si>
  <si>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</si>
  <si>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</si>
  <si>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</si>
  <si>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</si>
  <si>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</si>
  <si>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</si>
  <si>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</si>
  <si>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</si>
  <si>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</si>
  <si>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</si>
  <si>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</si>
  <si>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</si>
  <si>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</si>
  <si>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</si>
  <si>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</si>
  <si>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</si>
  <si>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</si>
  <si>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</si>
  <si>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</si>
  <si>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</si>
  <si>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</si>
  <si>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</si>
  <si>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</si>
  <si>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</si>
  <si>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</si>
  <si>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</si>
  <si>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</si>
  <si>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</si>
  <si>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</si>
  <si>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</si>
  <si>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</si>
  <si>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</si>
  <si>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</si>
  <si>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</si>
  <si>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</si>
  <si>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</si>
  <si>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</si>
  <si>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</si>
  <si>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</si>
  <si>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</si>
  <si>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</si>
  <si>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</si>
  <si>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</si>
  <si>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</si>
  <si>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</si>
  <si>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</si>
  <si>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</si>
  <si>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</si>
  <si>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</si>
  <si>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</si>
  <si>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</si>
  <si>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</si>
  <si>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</si>
  <si>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</si>
  <si>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</si>
  <si>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</si>
  <si>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</si>
  <si>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</si>
  <si>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</si>
  <si>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</si>
  <si>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</si>
  <si>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</si>
  <si>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</si>
  <si>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</si>
  <si>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</si>
  <si>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</si>
  <si>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</si>
  <si>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</si>
  <si>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</si>
  <si>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</si>
  <si>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</si>
  <si>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</si>
  <si>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</si>
  <si>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</si>
  <si>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</si>
  <si>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</si>
  <si>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</si>
  <si>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</si>
  <si>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</si>
  <si>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</si>
  <si>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</si>
  <si>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</si>
  <si>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</si>
  <si>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</si>
  <si>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</si>
  <si>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</si>
  <si>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</si>
  <si>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</si>
  <si>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</si>
  <si>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</si>
  <si>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</si>
  <si>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</si>
  <si>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</si>
  <si>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</si>
  <si>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</si>
  <si>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</si>
  <si>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</si>
  <si>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</si>
  <si>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</si>
  <si>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</si>
  <si>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</si>
  <si>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</si>
  <si>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</si>
  <si>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</si>
  <si>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</si>
  <si>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</si>
  <si>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</si>
  <si>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</si>
  <si>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</si>
  <si>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</si>
  <si>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</si>
  <si>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</si>
  <si>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</si>
  <si>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</si>
  <si>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</si>
  <si>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</si>
  <si>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</si>
  <si>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</si>
  <si>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</si>
  <si>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</si>
  <si>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</si>
  <si>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</si>
  <si>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</si>
  <si>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</si>
  <si>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</si>
  <si>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</si>
  <si>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</si>
  <si>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</si>
  <si>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</si>
  <si>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</si>
  <si>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</si>
  <si>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</si>
  <si>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</si>
  <si>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</si>
  <si>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</si>
  <si>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</si>
  <si>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</si>
  <si>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</si>
  <si>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</si>
  <si>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</si>
  <si>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</si>
  <si>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</si>
  <si>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</si>
  <si>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</si>
  <si>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</si>
  <si>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</si>
  <si>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</si>
  <si>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</si>
  <si>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</si>
  <si>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</si>
  <si>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</si>
  <si>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</si>
  <si>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</si>
  <si>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</si>
  <si>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</si>
  <si>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</si>
  <si>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</si>
  <si>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</si>
  <si>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</si>
  <si>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</si>
  <si>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</si>
  <si>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</si>
  <si>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</si>
  <si>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</si>
  <si>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</si>
  <si>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</si>
  <si>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</si>
  <si>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</si>
  <si>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</si>
  <si>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</si>
  <si>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</si>
  <si>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</si>
  <si>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</si>
  <si>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</si>
  <si>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</si>
  <si>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</si>
  <si>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</si>
  <si>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</si>
  <si>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</si>
  <si>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</si>
  <si>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</si>
  <si>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</si>
  <si>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</si>
  <si>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</si>
  <si>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</si>
  <si>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</si>
  <si>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</si>
  <si>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</si>
  <si>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</si>
  <si>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</si>
  <si>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</si>
  <si>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</si>
  <si>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</si>
  <si>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</si>
  <si>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</si>
  <si>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</si>
  <si>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</si>
  <si>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</si>
  <si>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</si>
  <si>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</si>
  <si>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</si>
  <si>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</si>
  <si>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</si>
  <si>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</si>
  <si>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</si>
  <si>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</si>
  <si>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</si>
  <si>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</si>
  <si>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</si>
  <si>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</si>
  <si>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</si>
  <si>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</si>
  <si>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</si>
  <si>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</si>
  <si>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</si>
  <si>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</si>
  <si>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</si>
  <si>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</si>
  <si>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</si>
  <si>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</si>
  <si>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</si>
  <si>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</si>
  <si>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</si>
  <si>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</si>
  <si>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</si>
  <si>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</si>
  <si>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</si>
  <si>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</si>
  <si>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</si>
  <si>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</si>
  <si>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</si>
  <si>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</si>
  <si>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</si>
  <si>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</si>
  <si>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</si>
  <si>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</si>
  <si>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</si>
  <si>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</si>
  <si>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</si>
  <si>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</si>
  <si>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</si>
  <si>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</si>
  <si>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</si>
  <si>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</si>
  <si>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</si>
  <si>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</si>
  <si>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</si>
  <si>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</si>
  <si>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</si>
  <si>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</si>
  <si>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</si>
  <si>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</si>
  <si>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</si>
  <si>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</si>
  <si>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</si>
  <si>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</si>
  <si>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</si>
  <si>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</si>
  <si>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</si>
  <si>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</si>
  <si>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</si>
  <si>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</si>
  <si>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</si>
  <si>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</si>
  <si>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</si>
  <si>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</si>
  <si>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</si>
  <si>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</si>
  <si>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</si>
  <si>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</si>
  <si>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</si>
  <si>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</si>
  <si>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</si>
  <si>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</si>
  <si>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</si>
  <si>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</si>
  <si>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</si>
  <si>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</si>
  <si>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</si>
  <si>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</si>
  <si>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</si>
  <si>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</si>
  <si>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</si>
  <si>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</si>
  <si>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</si>
  <si>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</si>
  <si>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</si>
  <si>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</si>
  <si>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</si>
  <si>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</si>
  <si>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</si>
  <si>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</si>
  <si>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</si>
  <si>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</si>
  <si>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</si>
  <si>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</si>
  <si>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</si>
  <si>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</si>
  <si>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</si>
  <si>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</si>
  <si>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</si>
  <si>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</si>
  <si>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</si>
  <si>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</si>
  <si>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</si>
  <si>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</si>
  <si>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</si>
  <si>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</si>
  <si>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</si>
  <si>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</si>
  <si>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</si>
  <si>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</si>
  <si>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</si>
  <si>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</si>
  <si>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</si>
  <si>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</si>
  <si>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</si>
  <si>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</si>
  <si>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</si>
  <si>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</si>
  <si>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</si>
  <si>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</si>
  <si>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</si>
  <si>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</si>
  <si>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</si>
  <si>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</si>
  <si>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</si>
  <si>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</si>
  <si>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</si>
  <si>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</si>
  <si>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</si>
  <si>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</si>
  <si>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</si>
  <si>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</si>
  <si>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</si>
  <si>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</si>
  <si>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</si>
  <si>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</si>
  <si>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</si>
  <si>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</si>
  <si>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</si>
  <si>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</si>
  <si>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</si>
  <si>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</si>
  <si>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</si>
  <si>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</si>
  <si>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</si>
  <si>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</si>
  <si>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</si>
  <si>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</si>
  <si>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</si>
  <si>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</si>
  <si>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</si>
  <si>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</si>
  <si>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</si>
  <si>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</si>
  <si>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</si>
  <si>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</si>
  <si>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</si>
  <si>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</si>
  <si>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</si>
  <si>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</si>
  <si>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</si>
  <si>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</si>
  <si>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</si>
  <si>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</si>
  <si>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</si>
  <si>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</si>
  <si>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</si>
  <si>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</si>
  <si>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</si>
  <si>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</si>
  <si>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</si>
  <si>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</si>
  <si>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</si>
  <si>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</si>
  <si>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</si>
  <si>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</si>
  <si>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</si>
  <si>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</si>
  <si>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</si>
  <si>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</si>
  <si>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</si>
  <si>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</si>
  <si>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</si>
  <si>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</si>
  <si>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</si>
  <si>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</si>
  <si>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</si>
  <si>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</si>
  <si>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</si>
  <si>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</si>
  <si>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</si>
  <si>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</si>
  <si>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</si>
  <si>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</si>
  <si>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</si>
  <si>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</si>
  <si>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</si>
  <si>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</si>
  <si>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</si>
  <si>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</si>
  <si>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</si>
  <si>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</si>
  <si>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</si>
  <si>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</si>
  <si>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</si>
  <si>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</si>
  <si>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</si>
  <si>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</si>
  <si>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</si>
  <si>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</si>
  <si>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</si>
  <si>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</si>
  <si>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</si>
  <si>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</si>
  <si>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</si>
  <si>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</si>
  <si>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</si>
  <si>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</si>
  <si>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</si>
  <si>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</si>
  <si>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</si>
  <si>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</si>
  <si>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</si>
  <si>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</si>
  <si>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</si>
  <si>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</si>
  <si>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</si>
  <si>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</si>
  <si>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</si>
  <si>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</si>
  <si>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</si>
  <si>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</si>
  <si>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</si>
  <si>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</si>
  <si>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</si>
  <si>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</si>
  <si>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</si>
  <si>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</si>
  <si>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</si>
  <si>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</si>
  <si>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</si>
  <si>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</si>
  <si>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</si>
  <si>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</si>
  <si>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</si>
  <si>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</si>
  <si>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</si>
  <si>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</si>
  <si>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</si>
  <si>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</si>
  <si>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</si>
  <si>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</si>
  <si>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</si>
  <si>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</si>
  <si>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</si>
  <si>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</si>
  <si>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</si>
  <si>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</si>
  <si>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</si>
  <si>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</si>
  <si>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</si>
  <si>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</si>
  <si>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</si>
  <si>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</si>
  <si>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</si>
  <si>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</si>
  <si>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</si>
  <si>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</si>
  <si>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</si>
  <si>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</si>
  <si>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</si>
  <si>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</si>
  <si>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</si>
  <si>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</si>
  <si>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</si>
  <si>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</si>
  <si>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</si>
  <si>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</si>
  <si>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</si>
  <si>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</si>
  <si>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</si>
  <si>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</si>
  <si>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</si>
  <si>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</si>
  <si>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</si>
  <si>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</si>
  <si>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</si>
  <si>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</si>
  <si>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</si>
  <si>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</si>
  <si>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</si>
  <si>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</si>
  <si>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</si>
  <si>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</si>
  <si>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</si>
  <si>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</si>
  <si>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</si>
  <si>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</si>
  <si>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</si>
  <si>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</si>
  <si>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</si>
  <si>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</si>
  <si>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</si>
  <si>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</si>
  <si>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</si>
  <si>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</si>
  <si>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</si>
  <si>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</si>
  <si>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</si>
  <si>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</si>
  <si>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</si>
  <si>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</si>
  <si>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</si>
  <si>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</si>
  <si>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</si>
  <si>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</si>
  <si>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</si>
  <si>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</si>
  <si>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</si>
  <si>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</si>
  <si>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</si>
  <si>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</si>
  <si>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</si>
  <si>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</si>
  <si>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</si>
  <si>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</si>
  <si>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</si>
  <si>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</si>
  <si>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</si>
  <si>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</si>
  <si>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</si>
  <si>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</si>
  <si>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</si>
  <si>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</si>
  <si>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</si>
  <si>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</si>
  <si>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</si>
  <si>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</si>
  <si>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</si>
  <si>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</si>
  <si>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</si>
  <si>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</si>
  <si>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</si>
  <si>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</si>
  <si>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</si>
  <si>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</si>
  <si>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</si>
  <si>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</si>
  <si>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</si>
  <si>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</si>
  <si>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</si>
  <si>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</si>
  <si>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</si>
  <si>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</si>
  <si>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</si>
  <si>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</si>
  <si>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</si>
  <si>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</si>
  <si>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</si>
  <si>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</si>
  <si>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</si>
  <si>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</si>
  <si>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</si>
  <si>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</si>
  <si>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</si>
  <si>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</si>
  <si>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</si>
  <si>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</si>
  <si>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</si>
  <si>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</si>
  <si>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</si>
  <si>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</si>
  <si>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</si>
  <si>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</si>
  <si>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</si>
  <si>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</si>
  <si>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</si>
  <si>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</si>
  <si>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</si>
  <si>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</si>
  <si>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</si>
  <si>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</si>
  <si>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</si>
  <si>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</si>
  <si>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</si>
  <si>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</si>
  <si>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</si>
  <si>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</si>
  <si>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</si>
  <si>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</si>
  <si>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</si>
  <si>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</si>
  <si>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</si>
  <si>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</si>
  <si>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</si>
  <si>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</si>
  <si>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</si>
  <si>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</si>
  <si>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</si>
  <si>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</si>
  <si>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</si>
  <si>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</si>
  <si>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</si>
  <si>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</si>
  <si>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</si>
  <si>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</si>
  <si>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</si>
  <si>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</si>
  <si>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</si>
  <si>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</si>
  <si>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</si>
  <si>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</si>
  <si>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</si>
  <si>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</si>
  <si>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</si>
  <si>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</si>
  <si>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</si>
  <si>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</si>
  <si>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</si>
  <si>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</si>
  <si>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</si>
  <si>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</si>
  <si>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</si>
  <si>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</si>
  <si>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</si>
  <si>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</si>
  <si>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</si>
  <si>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</si>
  <si>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</si>
  <si>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</si>
  <si>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</si>
  <si>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</si>
  <si>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</si>
  <si>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</si>
  <si>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</si>
  <si>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</si>
  <si>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</si>
  <si>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</si>
  <si>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</si>
  <si>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</si>
  <si>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</si>
  <si>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</si>
  <si>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</si>
  <si>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</si>
  <si>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</si>
  <si>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</si>
  <si>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</si>
  <si>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</si>
  <si>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</si>
  <si>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</si>
  <si>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</si>
  <si>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</si>
  <si>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</si>
  <si>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</si>
  <si>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</si>
  <si>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</si>
  <si>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</si>
  <si>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</si>
  <si>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</si>
  <si>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</si>
  <si>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</si>
  <si>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</si>
  <si>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</si>
  <si>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</si>
  <si>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</si>
  <si>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</si>
  <si>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</si>
  <si>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</si>
  <si>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</si>
  <si>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</si>
  <si>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</si>
  <si>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</si>
  <si>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</si>
  <si>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</si>
  <si>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</si>
  <si>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</si>
  <si>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</si>
  <si>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</si>
  <si>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</si>
  <si>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</si>
  <si>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</si>
  <si>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</si>
  <si>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</si>
  <si>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</si>
  <si>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</si>
  <si>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</si>
  <si>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</si>
  <si>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</si>
  <si>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</si>
  <si>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</si>
  <si>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</si>
  <si>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</si>
  <si>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</si>
  <si>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</si>
  <si>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</si>
  <si>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</si>
  <si>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</si>
  <si>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</si>
  <si>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</si>
  <si>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</si>
  <si>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</si>
  <si>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</si>
  <si>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</si>
  <si>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</si>
  <si>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</si>
  <si>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</si>
  <si>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</si>
  <si>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</si>
  <si>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</si>
  <si>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</si>
  <si>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</si>
  <si>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</si>
  <si>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</si>
  <si>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</si>
  <si>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</si>
  <si>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</si>
  <si>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</si>
  <si>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</si>
  <si>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</si>
  <si>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</si>
  <si>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</si>
  <si>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</si>
  <si>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</si>
  <si>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</si>
  <si>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</si>
  <si>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</si>
  <si>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</si>
  <si>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</si>
  <si>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</si>
  <si>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</si>
  <si>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</si>
  <si>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</si>
  <si>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</si>
  <si>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</si>
  <si>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</si>
  <si>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</si>
  <si>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</si>
  <si>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</si>
  <si>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</si>
  <si>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</si>
  <si>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</si>
  <si>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</si>
  <si>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</si>
  <si>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</si>
  <si>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</si>
  <si>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</si>
  <si>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</si>
  <si>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</si>
  <si>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</si>
  <si>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</si>
  <si>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</si>
  <si>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</si>
  <si>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</si>
  <si>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</si>
  <si>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</si>
  <si>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</si>
  <si>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</si>
  <si>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</si>
  <si>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</si>
  <si>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</si>
  <si>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</si>
  <si>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</si>
  <si>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</si>
  <si>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</si>
  <si>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</si>
  <si>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</si>
  <si>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</si>
  <si>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</si>
  <si>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</si>
  <si>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</si>
  <si>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</si>
  <si>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</si>
  <si>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</si>
  <si>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</si>
  <si>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</si>
  <si>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</si>
  <si>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</si>
  <si>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</si>
  <si>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</si>
  <si>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</si>
  <si>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</si>
  <si>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</si>
  <si>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</si>
  <si>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</si>
  <si>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</si>
  <si>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</si>
  <si>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</si>
  <si>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</si>
  <si>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</si>
  <si>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</si>
  <si>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</si>
  <si>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</si>
  <si>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</si>
  <si>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</si>
  <si>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</si>
  <si>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</si>
  <si>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</si>
  <si>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</si>
  <si>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</si>
  <si>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</si>
  <si>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</si>
  <si>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</si>
  <si>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</si>
  <si>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</si>
  <si>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</si>
  <si>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</si>
  <si>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</si>
  <si>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</si>
  <si>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</si>
  <si>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</si>
  <si>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</si>
  <si>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</si>
  <si>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</si>
  <si>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</si>
  <si>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</si>
  <si>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</si>
  <si>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</si>
  <si>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</si>
  <si>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</si>
  <si>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</si>
  <si>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</si>
  <si>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</si>
  <si>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</si>
  <si>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</si>
  <si>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</si>
  <si>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</si>
  <si>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</si>
  <si>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</si>
  <si>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</si>
  <si>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</si>
  <si>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</si>
  <si>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</si>
  <si>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</si>
  <si>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</si>
  <si>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</si>
  <si>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</si>
  <si>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</si>
  <si>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</si>
  <si>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</si>
  <si>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</si>
  <si>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</si>
  <si>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</si>
  <si>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</si>
  <si>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</si>
  <si>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</si>
  <si>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</si>
  <si>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</si>
  <si>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</si>
  <si>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</si>
  <si>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</si>
  <si>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</si>
  <si>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</si>
  <si>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</si>
  <si>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</si>
  <si>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</si>
  <si>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</si>
  <si>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</si>
  <si>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</si>
  <si>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</si>
  <si>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</si>
  <si>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</si>
  <si>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</si>
  <si>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</si>
  <si>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</si>
  <si>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</si>
  <si>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</si>
  <si>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</si>
  <si>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</si>
  <si>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</si>
  <si>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</si>
  <si>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</si>
  <si>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</si>
  <si>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</si>
  <si>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</si>
  <si>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</si>
  <si>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</si>
  <si>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</si>
  <si>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</si>
  <si>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</si>
  <si>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</si>
  <si>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</si>
  <si>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</si>
  <si>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</si>
  <si>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</si>
  <si>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</si>
  <si>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</si>
  <si>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</si>
  <si>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</si>
  <si>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</si>
  <si>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</si>
  <si>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</si>
  <si>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</si>
  <si>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</si>
  <si>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</si>
  <si>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</si>
  <si>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</si>
  <si>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</si>
  <si>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</si>
  <si>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</si>
  <si>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</si>
  <si>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</si>
  <si>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</si>
  <si>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</si>
  <si>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</si>
  <si>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</si>
  <si>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</si>
  <si>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</si>
  <si>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</si>
  <si>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</si>
  <si>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</si>
  <si>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</si>
  <si>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</si>
  <si>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</si>
  <si>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</si>
  <si>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</si>
  <si>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</si>
  <si>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</si>
  <si>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</si>
  <si>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</si>
  <si>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</si>
  <si>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</si>
  <si>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</si>
  <si>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</si>
  <si>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</si>
  <si>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</si>
  <si>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</si>
  <si>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</si>
  <si>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</si>
  <si>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</si>
  <si>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</si>
  <si>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</si>
  <si>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</si>
  <si>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</si>
  <si>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</si>
  <si>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</si>
  <si>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</si>
  <si>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</si>
  <si>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</si>
  <si>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</si>
  <si>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</si>
  <si>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</si>
  <si>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</si>
  <si>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</si>
  <si>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</si>
  <si>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</si>
  <si>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</si>
  <si>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</si>
  <si>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</si>
  <si>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</si>
  <si>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</si>
  <si>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</si>
  <si>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</si>
  <si>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</si>
  <si>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</si>
  <si>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</si>
  <si>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</si>
  <si>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</si>
  <si>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</si>
  <si>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</si>
  <si>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</si>
  <si>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</si>
  <si>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</si>
  <si>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</si>
  <si>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</si>
  <si>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</si>
  <si>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</si>
  <si>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</si>
  <si>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</si>
  <si>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</si>
  <si>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</si>
  <si>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</si>
  <si>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</si>
  <si>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</si>
  <si>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</si>
  <si>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</si>
  <si>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</si>
  <si>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</si>
  <si>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</si>
  <si>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</si>
  <si>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</si>
  <si>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</si>
  <si>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</si>
  <si>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</si>
  <si>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</si>
  <si>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</si>
  <si>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</si>
  <si>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</si>
  <si>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</si>
  <si>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</si>
  <si>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</si>
  <si>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</si>
  <si>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</si>
  <si>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</si>
  <si>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</si>
  <si>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</si>
  <si>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</si>
  <si>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</si>
  <si>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</si>
  <si>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</si>
  <si>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</si>
  <si>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</si>
  <si>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</si>
  <si>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</si>
  <si>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</si>
  <si>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</si>
  <si>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</si>
  <si>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</si>
  <si>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</si>
  <si>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</si>
  <si>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</si>
  <si>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</si>
  <si>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</si>
  <si>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</si>
  <si>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</si>
  <si>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</si>
  <si>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</si>
  <si>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</si>
  <si>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</si>
  <si>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</si>
  <si>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</si>
  <si>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</si>
  <si>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</si>
  <si>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</si>
  <si>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</si>
  <si>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</si>
  <si>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</si>
  <si>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</si>
  <si>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</si>
  <si>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</si>
  <si>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</si>
  <si>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</si>
  <si>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</si>
  <si>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</si>
  <si>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</si>
  <si>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</si>
  <si>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</si>
  <si>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</si>
  <si>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</si>
  <si>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</si>
  <si>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</si>
  <si>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</si>
  <si>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</si>
  <si>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</si>
  <si>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</si>
  <si>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</si>
  <si>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</si>
  <si>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</si>
  <si>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</si>
  <si>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</si>
  <si>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</si>
  <si>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</si>
  <si>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</si>
  <si>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</si>
  <si>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</si>
  <si>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</si>
  <si>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</si>
  <si>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</si>
  <si>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</si>
  <si>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</si>
  <si>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</si>
  <si>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</si>
  <si>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</si>
  <si>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</si>
  <si>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</si>
  <si>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</si>
  <si>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</si>
  <si>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</si>
  <si>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</si>
  <si>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</si>
  <si>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</si>
  <si>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</si>
  <si>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</si>
  <si>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</si>
  <si>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</si>
  <si>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</si>
  <si>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</si>
  <si>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</si>
  <si>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</si>
  <si>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</si>
  <si>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</si>
  <si>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</si>
  <si>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</si>
  <si>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</si>
  <si>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</si>
  <si>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</si>
  <si>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</si>
  <si>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</si>
  <si>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</si>
  <si>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</si>
  <si>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</si>
  <si>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</si>
  <si>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</si>
  <si>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</si>
  <si>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</si>
  <si>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</si>
  <si>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</si>
  <si>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</si>
  <si>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</si>
  <si>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</si>
  <si>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</si>
  <si>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</si>
  <si>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</si>
  <si>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</si>
  <si>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</si>
  <si>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</si>
  <si>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</si>
  <si>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</si>
  <si>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</si>
  <si>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</si>
  <si>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</si>
  <si>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</si>
  <si>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</si>
  <si>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</si>
  <si>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</si>
  <si>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</si>
  <si>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</si>
  <si>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</si>
  <si>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</si>
  <si>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</si>
  <si>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</si>
  <si>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</si>
  <si>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</si>
  <si>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</si>
  <si>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</si>
  <si>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</si>
  <si>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</si>
  <si>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</si>
  <si>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</si>
  <si>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</si>
  <si>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</si>
  <si>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</si>
  <si>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</si>
  <si>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</si>
  <si>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</si>
  <si>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</si>
  <si>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</si>
  <si>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</si>
  <si>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</si>
  <si>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</si>
  <si>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</si>
  <si>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</si>
  <si>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</si>
  <si>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</si>
  <si>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</si>
  <si>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</si>
  <si>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</si>
  <si>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</si>
  <si>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</si>
  <si>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</si>
  <si>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</si>
  <si>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</si>
  <si>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</si>
  <si>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</si>
  <si>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</si>
  <si>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</si>
  <si>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</si>
  <si>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</si>
  <si>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</si>
  <si>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</si>
  <si>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</si>
  <si>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</si>
  <si>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</si>
  <si>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</si>
  <si>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</si>
  <si>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</si>
  <si>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</si>
  <si>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</si>
  <si>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</si>
  <si>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</si>
  <si>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</si>
  <si>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</si>
  <si>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</si>
  <si>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</si>
  <si>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</si>
  <si>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</si>
  <si>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</si>
  <si>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</si>
  <si>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</si>
  <si>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</si>
  <si>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</si>
  <si>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</si>
  <si>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</si>
  <si>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</si>
  <si>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</si>
  <si>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</si>
  <si>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</si>
  <si>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</si>
  <si>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</si>
  <si>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</si>
  <si>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</si>
  <si>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</si>
  <si>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</si>
  <si>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</si>
  <si>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</si>
  <si>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</si>
  <si>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</si>
  <si>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</si>
  <si>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</si>
  <si>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</si>
  <si>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</si>
  <si>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</si>
  <si>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</si>
  <si>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</si>
  <si>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</si>
  <si>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</si>
  <si>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</si>
  <si>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</si>
  <si>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</si>
  <si>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</si>
  <si>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</si>
  <si>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</si>
  <si>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</si>
  <si>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</si>
  <si>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</si>
  <si>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</si>
  <si>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</si>
  <si>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</si>
  <si>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</si>
  <si>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</si>
  <si>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</si>
  <si>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</si>
  <si>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</si>
  <si>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</si>
  <si>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</si>
  <si>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</si>
  <si>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</si>
  <si>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</si>
  <si>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</si>
  <si>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</si>
  <si>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</si>
  <si>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</si>
  <si>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</si>
  <si>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</si>
  <si>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</si>
  <si>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</si>
  <si>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</si>
  <si>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</si>
  <si>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</si>
  <si>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</si>
  <si>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</si>
  <si>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</si>
  <si>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</si>
  <si>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</si>
  <si>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</si>
  <si>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</si>
  <si>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</si>
  <si>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</si>
  <si>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</si>
  <si>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</si>
  <si>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</si>
  <si>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</si>
  <si>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</si>
  <si>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</si>
  <si>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</si>
  <si>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</si>
  <si>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</si>
  <si>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</si>
  <si>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</si>
  <si>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</si>
  <si>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</si>
  <si>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</si>
  <si>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</si>
  <si>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</si>
  <si>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</si>
  <si>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</si>
  <si>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</si>
  <si>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</si>
  <si>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</si>
  <si>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</si>
  <si>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</si>
  <si>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</si>
  <si>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</si>
  <si>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</si>
  <si>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</si>
  <si>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</si>
  <si>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</si>
  <si>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</si>
  <si>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</si>
  <si>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</si>
  <si>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</si>
  <si>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</si>
  <si>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</si>
  <si>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</si>
  <si>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</si>
  <si>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</si>
  <si>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</si>
  <si>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</si>
  <si>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</si>
  <si>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</si>
  <si>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</si>
  <si>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</si>
  <si>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</si>
  <si>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</si>
  <si>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</si>
  <si>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</si>
  <si>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</si>
  <si>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</si>
  <si>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</si>
  <si>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</si>
  <si>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</si>
  <si>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</si>
  <si>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</si>
  <si>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</si>
  <si>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</si>
  <si>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</si>
  <si>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</si>
  <si>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</si>
  <si>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</si>
  <si>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</si>
  <si>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</si>
  <si>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</si>
  <si>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</si>
  <si>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</si>
  <si>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</si>
  <si>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</si>
  <si>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</si>
  <si>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</si>
  <si>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</si>
  <si>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</si>
  <si>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</si>
  <si>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</si>
  <si>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</si>
  <si>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</si>
  <si>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</si>
  <si>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</si>
  <si>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</si>
  <si>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</si>
  <si>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</si>
  <si>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</si>
  <si>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</si>
  <si>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</si>
  <si>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</si>
  <si>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</si>
  <si>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</si>
  <si>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</si>
  <si>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</si>
  <si>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</si>
  <si>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</si>
  <si>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</si>
  <si>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</si>
  <si>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</si>
  <si>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</si>
  <si>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</si>
  <si>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</si>
  <si>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</si>
  <si>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</si>
  <si>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</si>
  <si>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</si>
  <si>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</si>
  <si>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</si>
  <si>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</si>
  <si>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</si>
  <si>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</si>
  <si>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</si>
  <si>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</si>
  <si>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</si>
  <si>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</si>
  <si>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</si>
  <si>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</si>
  <si>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</si>
  <si>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</si>
  <si>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</si>
  <si>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</si>
  <si>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</si>
  <si>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</si>
  <si>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</si>
  <si>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</si>
  <si>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</si>
  <si>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</si>
  <si>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</si>
  <si>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</si>
  <si>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</si>
  <si>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</si>
  <si>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</si>
  <si>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</si>
  <si>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</si>
  <si>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</si>
  <si>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</si>
  <si>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</si>
  <si>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</si>
  <si>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</si>
  <si>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</si>
  <si>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</si>
  <si>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</si>
  <si>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</si>
  <si>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</si>
  <si>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</si>
  <si>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</si>
  <si>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</si>
  <si>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</si>
  <si>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</si>
  <si>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</si>
  <si>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</si>
  <si>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</si>
  <si>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</si>
  <si>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</si>
  <si>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</si>
  <si>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</si>
  <si>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</si>
  <si>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</si>
  <si>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</si>
  <si>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</si>
  <si>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</si>
  <si>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</si>
  <si>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</si>
  <si>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</si>
  <si>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</si>
  <si>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</si>
  <si>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</si>
  <si>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</si>
  <si>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</si>
  <si>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</si>
  <si>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</si>
  <si>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</si>
  <si>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</si>
  <si>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</si>
  <si>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</si>
  <si>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</si>
  <si>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</si>
  <si>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</si>
  <si>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</si>
  <si>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</si>
  <si>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</si>
  <si>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</si>
  <si>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</si>
  <si>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</si>
  <si>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</si>
  <si>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</si>
  <si>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</si>
  <si>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</si>
  <si>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</si>
  <si>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</si>
  <si>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</si>
  <si>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</si>
  <si>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</si>
  <si>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</si>
  <si>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</si>
  <si>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</si>
  <si>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</si>
  <si>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</si>
  <si>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</si>
  <si>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</si>
  <si>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</si>
  <si>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</si>
  <si>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</si>
  <si>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</si>
  <si>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</si>
  <si>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</si>
  <si>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</si>
  <si>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</si>
  <si>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</si>
  <si>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</si>
  <si>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</si>
  <si>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</si>
  <si>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</si>
  <si>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</si>
  <si>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</si>
  <si>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</si>
  <si>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</si>
  <si>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</si>
  <si>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</si>
  <si>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</si>
  <si>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</si>
  <si>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</si>
  <si>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</si>
  <si>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</si>
  <si>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</si>
  <si>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</si>
  <si>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</si>
  <si>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</si>
  <si>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</si>
  <si>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</si>
  <si>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</si>
  <si>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</si>
  <si>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</si>
  <si>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</si>
  <si>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</si>
  <si>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</si>
  <si>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</si>
  <si>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</si>
  <si>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</si>
  <si>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</si>
  <si>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</si>
  <si>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</si>
  <si>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</si>
  <si>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</si>
  <si>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</si>
  <si>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</si>
  <si>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</si>
  <si>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</si>
  <si>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</si>
  <si>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</si>
  <si>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</si>
  <si>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</si>
  <si>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</si>
  <si>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</si>
  <si>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</si>
  <si>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</si>
  <si>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</si>
  <si>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</si>
  <si>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</si>
  <si>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</si>
  <si>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</si>
  <si>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</si>
  <si>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</si>
  <si>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</si>
  <si>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</si>
  <si>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</si>
  <si>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</si>
  <si>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</si>
  <si>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</si>
  <si>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</si>
  <si>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</si>
  <si>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</si>
  <si>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</si>
  <si>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</si>
  <si>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</si>
  <si>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</si>
  <si>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</si>
  <si>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</si>
  <si>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</si>
  <si>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</si>
  <si>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</si>
  <si>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</si>
  <si>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</si>
  <si>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</si>
  <si>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</si>
  <si>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</si>
  <si>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</si>
  <si>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</si>
  <si>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</si>
  <si>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</si>
  <si>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</si>
  <si>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</si>
  <si>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</si>
  <si>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</si>
  <si>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</si>
  <si>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</si>
  <si>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</si>
  <si>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</si>
  <si>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</si>
  <si>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</si>
  <si>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</si>
  <si>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</si>
  <si>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</si>
  <si>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</si>
  <si>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</si>
  <si>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</si>
  <si>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</si>
  <si>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</si>
  <si>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</si>
  <si>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</si>
  <si>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</si>
  <si>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</si>
  <si>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</si>
  <si>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</si>
  <si>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</si>
  <si>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</si>
  <si>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</si>
  <si>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</si>
  <si>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</si>
  <si>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</si>
  <si>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</si>
  <si>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</si>
  <si>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</si>
  <si>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</si>
  <si>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</si>
  <si>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</si>
  <si>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</si>
  <si>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</si>
  <si>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</si>
  <si>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</si>
  <si>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</si>
  <si>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</si>
  <si>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</si>
  <si>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</si>
  <si>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</si>
  <si>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</si>
  <si>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</si>
  <si>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</si>
  <si>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</si>
  <si>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</si>
  <si>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</si>
  <si>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</si>
  <si>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</si>
  <si>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</si>
  <si>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</si>
  <si>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</si>
  <si>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</si>
  <si>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</si>
  <si>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</si>
  <si>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</si>
  <si>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</si>
  <si>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</si>
  <si>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</si>
  <si>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</si>
  <si>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</si>
  <si>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</si>
  <si>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</si>
  <si>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</si>
  <si>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</si>
  <si>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</si>
  <si>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</si>
  <si>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</si>
  <si>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</si>
  <si>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</si>
  <si>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</si>
  <si>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</si>
  <si>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</si>
  <si>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</si>
  <si>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</si>
  <si>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</si>
  <si>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</si>
  <si>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</si>
  <si>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</si>
  <si>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</si>
  <si>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</si>
  <si>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</si>
  <si>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</si>
  <si>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</si>
  <si>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</si>
  <si>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</si>
  <si>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</si>
  <si>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</si>
  <si>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</si>
  <si>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</si>
  <si>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</si>
  <si>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</si>
  <si>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</si>
  <si>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</si>
  <si>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</si>
  <si>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</si>
  <si>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</si>
  <si>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</si>
  <si>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</si>
  <si>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</si>
  <si>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</si>
  <si>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</si>
  <si>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</si>
  <si>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</si>
  <si>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</si>
  <si>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</si>
  <si>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</si>
  <si>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</si>
  <si>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</si>
  <si>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</si>
  <si>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</si>
  <si>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</si>
  <si>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</si>
  <si>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</si>
  <si>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</si>
  <si>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</si>
  <si>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</si>
  <si>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</si>
  <si>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</si>
  <si>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</si>
  <si>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</si>
  <si>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</si>
  <si>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</si>
  <si>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</si>
  <si>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</si>
  <si>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</si>
  <si>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</si>
  <si>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</si>
  <si>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</si>
  <si>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</si>
  <si>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</si>
  <si>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</si>
  <si>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</si>
  <si>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</si>
  <si>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</si>
  <si>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</si>
  <si>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</si>
  <si>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</si>
  <si>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</si>
  <si>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</si>
  <si>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</si>
  <si>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</si>
  <si>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</si>
  <si>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</si>
  <si>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</si>
  <si>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</si>
  <si>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</si>
  <si>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</si>
  <si>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</si>
  <si>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</si>
  <si>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</si>
  <si>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</si>
  <si>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</si>
  <si>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</si>
  <si>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</si>
  <si>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</si>
  <si>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</si>
  <si>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</si>
  <si>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</si>
  <si>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</si>
  <si>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</si>
  <si>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</si>
  <si>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</si>
  <si>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</si>
  <si>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</si>
  <si>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</si>
  <si>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</si>
  <si>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</si>
  <si>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</si>
  <si>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</si>
  <si>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</si>
  <si>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</si>
  <si>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</si>
  <si>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</si>
  <si>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</si>
  <si>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</si>
  <si>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</si>
  <si>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</si>
  <si>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</si>
  <si>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</si>
  <si>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</si>
  <si>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</si>
  <si>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</si>
  <si>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</si>
  <si>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</si>
  <si>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</si>
  <si>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</si>
  <si>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</si>
  <si>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</si>
  <si>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</si>
  <si>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</si>
  <si>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</si>
  <si>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</si>
  <si>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</si>
  <si>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</si>
  <si>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</si>
  <si>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</si>
  <si>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</si>
  <si>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</si>
  <si>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</si>
  <si>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</si>
  <si>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</si>
  <si>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</si>
  <si>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</si>
  <si>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</si>
  <si>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</si>
  <si>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</si>
  <si>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</si>
  <si>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</si>
  <si>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</si>
  <si>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</si>
  <si>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</si>
  <si>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</si>
  <si>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</si>
  <si>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</si>
  <si>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</si>
  <si>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</si>
  <si>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</si>
  <si>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</si>
  <si>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</si>
  <si>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</si>
  <si>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</si>
  <si>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</si>
  <si>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</si>
  <si>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</si>
  <si>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</si>
  <si>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</si>
  <si>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</si>
  <si>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</si>
  <si>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</si>
  <si>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</si>
  <si>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</si>
  <si>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</si>
  <si>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</si>
  <si>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</si>
  <si>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</si>
  <si>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</si>
  <si>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</si>
  <si>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</si>
  <si>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</si>
  <si>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</si>
  <si>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</si>
  <si>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</si>
  <si>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</si>
  <si>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</si>
  <si>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</si>
  <si>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</si>
  <si>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</si>
  <si>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</si>
  <si>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</si>
  <si>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</si>
  <si>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</si>
  <si>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</si>
  <si>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</si>
  <si>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</si>
  <si>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</si>
  <si>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</si>
  <si>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</si>
  <si>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</si>
  <si>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</si>
  <si>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</si>
  <si>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</si>
  <si>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</si>
  <si>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</si>
  <si>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</si>
  <si>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</si>
  <si>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</si>
  <si>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</si>
  <si>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</si>
  <si>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</si>
  <si>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</si>
  <si>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</si>
  <si>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</si>
  <si>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</si>
  <si>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</si>
  <si>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</si>
  <si>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</si>
  <si>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</si>
  <si>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</si>
  <si>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</si>
  <si>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</si>
  <si>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</si>
  <si>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</si>
  <si>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</si>
  <si>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</si>
  <si>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</si>
  <si>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</si>
  <si>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</si>
  <si>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</si>
  <si>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</si>
  <si>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</si>
  <si>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</si>
  <si>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</si>
  <si>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</si>
  <si>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</si>
  <si>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</si>
  <si>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</si>
  <si>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</si>
  <si>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</si>
  <si>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</si>
  <si>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</si>
  <si>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</si>
  <si>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</si>
  <si>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</si>
  <si>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</si>
  <si>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</si>
  <si>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</si>
  <si>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</si>
  <si>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</si>
  <si>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</si>
  <si>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</si>
  <si>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</si>
  <si>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</si>
  <si>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</si>
  <si>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</si>
  <si>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</si>
  <si>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</si>
  <si>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</si>
  <si>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</si>
  <si>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</si>
  <si>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</si>
  <si>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</si>
  <si>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</si>
  <si>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</si>
  <si>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</si>
  <si>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</si>
  <si>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</si>
  <si>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</si>
  <si>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</si>
  <si>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</si>
  <si>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</si>
  <si>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</si>
  <si>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</si>
  <si>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</si>
  <si>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</si>
  <si>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</si>
  <si>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</si>
  <si>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</si>
  <si>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</si>
  <si>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</si>
  <si>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</si>
  <si>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</si>
  <si>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</si>
  <si>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</si>
  <si>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</si>
  <si>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</si>
  <si>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</si>
  <si>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</si>
  <si>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</si>
  <si>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</si>
  <si>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</si>
  <si>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</si>
  <si>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</si>
  <si>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</si>
  <si>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</si>
  <si>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</si>
  <si>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</si>
  <si>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</si>
  <si>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</si>
  <si>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</si>
  <si>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</si>
  <si>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</si>
  <si>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</si>
  <si>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</si>
  <si>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</si>
  <si>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</si>
  <si>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</si>
  <si>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</si>
  <si>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</si>
  <si>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</si>
  <si>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</si>
  <si>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</si>
  <si>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</si>
  <si>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</si>
  <si>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</si>
  <si>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</si>
  <si>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</si>
  <si>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</si>
  <si>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</si>
  <si>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</si>
  <si>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</si>
  <si>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</si>
  <si>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</si>
  <si>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</si>
  <si>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</si>
  <si>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</si>
  <si>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</si>
  <si>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</si>
  <si>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</si>
  <si>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</si>
  <si>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</si>
  <si>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</si>
  <si>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</si>
  <si>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</si>
  <si>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</si>
  <si>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</si>
  <si>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</si>
  <si>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</si>
  <si>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</si>
  <si>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</si>
  <si>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</si>
  <si>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</si>
  <si>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</si>
  <si>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</si>
  <si>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</si>
  <si>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</si>
  <si>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</si>
  <si>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</si>
  <si>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</si>
  <si>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</si>
  <si>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</si>
  <si>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</si>
  <si>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</si>
  <si>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</si>
  <si>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</si>
  <si>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</si>
  <si>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</si>
  <si>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</si>
  <si>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</si>
  <si>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</si>
  <si>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</si>
  <si>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</si>
  <si>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</si>
  <si>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</si>
  <si>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</si>
  <si>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</si>
  <si>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</si>
  <si>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</si>
  <si>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</si>
  <si>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</si>
  <si>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</si>
  <si>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</si>
  <si>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</si>
  <si>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</si>
  <si>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</si>
  <si>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</si>
  <si>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</si>
  <si>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</si>
  <si>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</si>
  <si>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</si>
  <si>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</si>
  <si>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</si>
  <si>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</si>
  <si>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</si>
  <si>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</si>
  <si>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</si>
  <si>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</si>
  <si>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</si>
  <si>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</si>
  <si>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</si>
  <si>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</si>
  <si>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</si>
  <si>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</si>
  <si>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</si>
  <si>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</si>
  <si>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</si>
  <si>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</si>
  <si>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</si>
  <si>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</si>
  <si>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</si>
  <si>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</si>
  <si>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</si>
  <si>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</si>
  <si>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</si>
  <si>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</si>
  <si>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</si>
  <si>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</si>
  <si>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</si>
  <si>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</si>
  <si>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</si>
  <si>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</si>
  <si>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</si>
  <si>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</si>
  <si>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</si>
  <si>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</si>
  <si>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</si>
  <si>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</si>
  <si>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</si>
  <si>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</si>
  <si>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</si>
  <si>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</si>
  <si>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</si>
  <si>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</si>
  <si>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</si>
  <si>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</si>
  <si>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</si>
  <si>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</si>
  <si>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</si>
  <si>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</si>
  <si>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</si>
  <si>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</si>
  <si>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</si>
  <si>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</si>
  <si>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</si>
  <si>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</si>
  <si>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</si>
  <si>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</si>
  <si>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</si>
  <si>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</si>
  <si>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</si>
  <si>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</si>
  <si>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</si>
  <si>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</si>
  <si>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</si>
  <si>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</si>
  <si>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</si>
  <si>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</si>
  <si>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</si>
  <si>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</si>
  <si>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</si>
  <si>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</si>
  <si>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</si>
  <si>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</si>
  <si>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</si>
  <si>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</si>
  <si>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</si>
  <si>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</si>
  <si>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</si>
  <si>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</si>
  <si>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</si>
  <si>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</si>
  <si>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</si>
  <si>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</si>
  <si>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</si>
  <si>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</si>
  <si>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</si>
  <si>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</si>
  <si>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</si>
  <si>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</si>
  <si>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</si>
  <si>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</si>
  <si>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</si>
  <si>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</si>
  <si>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</si>
  <si>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</si>
  <si>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</si>
  <si>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</si>
  <si>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</si>
  <si>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</si>
  <si>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</si>
  <si>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</si>
  <si>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</si>
  <si>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</si>
  <si>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</si>
  <si>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</si>
  <si>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</si>
  <si>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</si>
  <si>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</si>
  <si>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</si>
  <si>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</si>
  <si>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</si>
  <si>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</si>
  <si>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</si>
  <si>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</si>
  <si>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</si>
  <si>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</si>
  <si>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</si>
  <si>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</si>
  <si>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</si>
  <si>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</si>
  <si>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</si>
  <si>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</si>
  <si>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</si>
  <si>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</si>
  <si>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</si>
  <si>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</si>
  <si>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</si>
  <si>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</si>
  <si>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</si>
  <si>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</si>
  <si>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</si>
  <si>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</si>
  <si>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</si>
  <si>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</si>
  <si>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</si>
  <si>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</si>
  <si>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</si>
  <si>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</si>
  <si>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</si>
  <si>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</si>
  <si>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</si>
  <si>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</si>
  <si>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</si>
  <si>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</si>
  <si>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</si>
  <si>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</si>
  <si>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</si>
  <si>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</si>
  <si>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</si>
  <si>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</si>
  <si>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</si>
  <si>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</si>
  <si>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</si>
  <si>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</si>
  <si>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</si>
  <si>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</si>
  <si>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</si>
  <si>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</si>
  <si>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</si>
  <si>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</si>
  <si>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</si>
  <si>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</si>
  <si>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</si>
  <si>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</si>
  <si>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</si>
  <si>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</si>
  <si>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</si>
  <si>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</si>
  <si>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</si>
  <si>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</si>
  <si>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</si>
  <si>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</si>
  <si>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</si>
  <si>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</si>
  <si>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</si>
  <si>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</si>
  <si>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</si>
  <si>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</si>
  <si>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</si>
  <si>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</si>
  <si>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</si>
  <si>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</si>
  <si>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</si>
  <si>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</si>
  <si>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</si>
  <si>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</si>
  <si>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</si>
  <si>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</si>
  <si>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</si>
  <si>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</si>
  <si>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</si>
  <si>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</si>
  <si>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</si>
  <si>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</si>
  <si>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</si>
  <si>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</si>
  <si>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</si>
  <si>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</si>
  <si>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</si>
  <si>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</si>
  <si>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</si>
  <si>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</si>
  <si>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</si>
  <si>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</si>
  <si>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</si>
  <si>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</si>
  <si>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</si>
  <si>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</si>
  <si>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</si>
  <si>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</si>
  <si>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</si>
  <si>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</si>
  <si>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</si>
  <si>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</si>
  <si>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</si>
  <si>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</si>
  <si>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</si>
  <si>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</si>
  <si>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</si>
  <si>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</si>
  <si>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</si>
  <si>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</si>
  <si>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</si>
  <si>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</si>
  <si>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</si>
  <si>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</si>
  <si>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</si>
  <si>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</si>
  <si>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</si>
  <si>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</si>
  <si>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</si>
  <si>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</si>
  <si>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</si>
  <si>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</si>
  <si>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</si>
  <si>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</si>
  <si>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</si>
  <si>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</si>
  <si>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</si>
  <si>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</si>
  <si>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</si>
  <si>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</si>
  <si>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</si>
  <si>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</si>
  <si>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</si>
  <si>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</si>
  <si>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</si>
  <si>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</si>
  <si>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</si>
  <si>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</si>
  <si>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</si>
  <si>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</si>
  <si>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</si>
  <si>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</si>
  <si>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</si>
  <si>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</si>
  <si>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</si>
  <si>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</si>
  <si>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</si>
  <si>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</si>
  <si>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</si>
  <si>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</si>
  <si>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</si>
  <si>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</si>
  <si>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</si>
  <si>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</si>
  <si>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</si>
  <si>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</si>
  <si>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</si>
  <si>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</si>
  <si>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</si>
  <si>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</si>
  <si>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</si>
  <si>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</si>
  <si>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</si>
  <si>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</si>
  <si>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</si>
  <si>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</si>
  <si>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</si>
  <si>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</si>
  <si>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</si>
  <si>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</si>
  <si>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</si>
  <si>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</si>
  <si>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</si>
  <si>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</si>
  <si>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</si>
  <si>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</si>
  <si>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</si>
  <si>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</si>
  <si>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</si>
  <si>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</si>
  <si>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</si>
  <si>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</si>
  <si>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</si>
  <si>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</si>
  <si>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</si>
  <si>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</si>
  <si>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</si>
  <si>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</si>
  <si>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</si>
  <si>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</si>
  <si>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</si>
  <si>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</si>
  <si>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</si>
  <si>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</si>
  <si>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</si>
  <si>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</si>
  <si>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</si>
  <si>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</si>
  <si>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</si>
  <si>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</si>
  <si>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</si>
  <si>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</si>
  <si>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</si>
  <si>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</si>
  <si>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</si>
  <si>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</si>
  <si>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</si>
  <si>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</si>
  <si>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</si>
  <si>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</si>
  <si>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</si>
  <si>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</si>
  <si>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</si>
  <si>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</si>
  <si>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</si>
  <si>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</si>
  <si>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</si>
  <si>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</si>
  <si>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</si>
  <si>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</si>
  <si>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</si>
  <si>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</si>
  <si>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</si>
  <si>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</si>
  <si>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</si>
  <si>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</si>
  <si>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</si>
  <si>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</si>
  <si>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</si>
  <si>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</si>
  <si>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</si>
  <si>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</si>
  <si>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</si>
  <si>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</si>
  <si>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</si>
  <si>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</si>
  <si>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</si>
  <si>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</si>
  <si>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</si>
  <si>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</si>
  <si>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</si>
  <si>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</si>
  <si>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</si>
  <si>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</si>
  <si>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</si>
  <si>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</si>
  <si>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</si>
  <si>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</si>
  <si>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</si>
  <si>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</si>
  <si>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</si>
  <si>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</si>
  <si>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</si>
  <si>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</si>
  <si>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</si>
  <si>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</si>
  <si>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</si>
  <si>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</si>
  <si>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</si>
  <si>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</si>
  <si>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</si>
  <si>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</si>
  <si>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</si>
  <si>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</si>
  <si>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</si>
  <si>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</si>
  <si>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</si>
  <si>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</si>
  <si>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</si>
  <si>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</si>
  <si>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</si>
  <si>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</si>
  <si>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</si>
  <si>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</si>
  <si>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</si>
  <si>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</si>
  <si>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</si>
  <si>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</si>
  <si>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</si>
  <si>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</si>
  <si>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</si>
  <si>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</si>
  <si>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</si>
  <si>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</si>
  <si>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</si>
  <si>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</si>
  <si>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</si>
  <si>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</si>
  <si>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</si>
  <si>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</si>
  <si>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</si>
  <si>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</si>
  <si>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</si>
  <si>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</si>
  <si>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</si>
  <si>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</si>
  <si>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</si>
  <si>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</si>
  <si>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</si>
  <si>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</si>
  <si>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</si>
  <si>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</si>
  <si>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</si>
  <si>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</si>
  <si>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</si>
  <si>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</si>
  <si>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</si>
  <si>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</si>
  <si>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</si>
  <si>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</si>
  <si>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</si>
  <si>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</si>
  <si>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</si>
  <si>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</si>
  <si>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</si>
  <si>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</si>
  <si>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</si>
  <si>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</si>
  <si>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</si>
  <si>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</si>
  <si>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</si>
  <si>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</si>
  <si>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</si>
  <si>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</si>
  <si>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</si>
  <si>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</si>
  <si>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</si>
  <si>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</si>
  <si>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</si>
  <si>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</si>
  <si>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</si>
  <si>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</si>
  <si>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</si>
  <si>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</si>
  <si>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</si>
  <si>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</si>
  <si>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</si>
  <si>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</si>
  <si>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</si>
  <si>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</si>
  <si>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</si>
  <si>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</si>
  <si>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</si>
  <si>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</si>
  <si>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</si>
  <si>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</si>
  <si>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</si>
  <si>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</si>
  <si>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</si>
  <si>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</si>
  <si>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</si>
  <si>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</si>
  <si>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</si>
  <si>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</si>
  <si>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</si>
  <si>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</si>
  <si>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</si>
  <si>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</si>
  <si>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</si>
  <si>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</si>
  <si>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</si>
  <si>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</si>
  <si>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</si>
  <si>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</si>
  <si>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</si>
  <si>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</si>
  <si>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</si>
  <si>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</si>
  <si>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</si>
  <si>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</si>
  <si>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</si>
  <si>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</si>
  <si>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</si>
  <si>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</si>
  <si>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</si>
  <si>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</si>
  <si>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</si>
  <si>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</si>
  <si>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</si>
  <si>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</si>
  <si>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</si>
  <si>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</si>
  <si>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</si>
  <si>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</si>
  <si>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</si>
  <si>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</si>
  <si>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</si>
  <si>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</si>
  <si>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</si>
  <si>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</si>
  <si>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</si>
  <si>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</si>
  <si>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</si>
  <si>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</si>
  <si>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</si>
  <si>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</si>
  <si>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</si>
  <si>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</si>
  <si>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</si>
  <si>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</si>
  <si>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</si>
  <si>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</si>
  <si>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</si>
  <si>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</si>
  <si>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</si>
  <si>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</si>
  <si>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</si>
  <si>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</si>
  <si>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</si>
  <si>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</si>
  <si>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</si>
  <si>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</si>
  <si>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</si>
  <si>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</si>
  <si>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</si>
  <si>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</si>
  <si>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</si>
  <si>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</si>
  <si>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</si>
  <si>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</si>
  <si>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</si>
  <si>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</si>
  <si>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</si>
  <si>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</si>
  <si>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</si>
  <si>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</si>
  <si>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</si>
  <si>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</si>
  <si>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</si>
  <si>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</si>
  <si>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</si>
  <si>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</si>
  <si>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</si>
  <si>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</si>
  <si>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</si>
  <si>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</si>
  <si>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</si>
  <si>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</si>
  <si>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</si>
  <si>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</si>
  <si>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</si>
  <si>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</si>
  <si>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</si>
  <si>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</si>
  <si>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</si>
  <si>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</si>
  <si>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</si>
  <si>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</si>
  <si>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</si>
  <si>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</si>
  <si>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</si>
  <si>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</si>
  <si>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</si>
  <si>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</si>
  <si>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</si>
  <si>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</si>
  <si>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</si>
  <si>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</si>
  <si>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</si>
  <si>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</si>
  <si>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</si>
  <si>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</si>
  <si>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</si>
  <si>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</si>
  <si>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</si>
  <si>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</si>
  <si>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</si>
  <si>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</si>
  <si>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</si>
  <si>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</si>
  <si>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</si>
  <si>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</si>
  <si>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</si>
  <si>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</si>
  <si>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</si>
  <si>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</si>
  <si>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</si>
  <si>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</si>
  <si>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</si>
  <si>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</si>
  <si>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</si>
  <si>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</si>
  <si>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</si>
  <si>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</si>
  <si>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</si>
  <si>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</si>
  <si>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</si>
  <si>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</si>
  <si>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</si>
  <si>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</si>
  <si>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</si>
  <si>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</si>
  <si>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</si>
  <si>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</si>
  <si>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</si>
  <si>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</si>
  <si>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</si>
  <si>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</si>
  <si>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</si>
  <si>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</si>
  <si>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</si>
  <si>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</si>
  <si>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</si>
  <si>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</si>
  <si>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</si>
  <si>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</si>
  <si>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</si>
  <si>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</si>
  <si>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</si>
  <si>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</si>
  <si>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</si>
  <si>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</si>
  <si>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</si>
  <si>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</si>
  <si>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</si>
  <si>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</si>
  <si>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</si>
  <si>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</si>
  <si>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</si>
  <si>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</si>
  <si>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</si>
  <si>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</si>
  <si>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</si>
  <si>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</si>
  <si>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</si>
  <si>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</si>
  <si>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</si>
  <si>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</si>
  <si>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</si>
  <si>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</si>
  <si>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</si>
  <si>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</si>
  <si>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</si>
  <si>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</si>
  <si>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</si>
  <si>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</si>
  <si>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</si>
  <si>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</si>
  <si>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</si>
  <si>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</si>
  <si>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</si>
  <si>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</si>
  <si>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</si>
  <si>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</si>
  <si>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</si>
  <si>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</si>
  <si>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</si>
  <si>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</si>
  <si>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</si>
  <si>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</si>
  <si>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</si>
  <si>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</si>
  <si>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</si>
  <si>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</si>
  <si>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</si>
  <si>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</si>
  <si>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</si>
  <si>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</si>
  <si>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</si>
  <si>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</si>
  <si>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</si>
  <si>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</si>
  <si>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</si>
  <si>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</si>
  <si>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</si>
  <si>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</si>
  <si>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</si>
  <si>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</si>
  <si>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</si>
  <si>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</si>
  <si>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</si>
  <si>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</si>
  <si>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</si>
  <si>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</si>
  <si>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</si>
  <si>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</si>
  <si>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</si>
  <si>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</si>
  <si>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</si>
  <si>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</si>
  <si>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</si>
  <si>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</si>
  <si>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</si>
  <si>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</si>
  <si>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</si>
  <si>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</si>
  <si>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</si>
  <si>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</si>
  <si>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</si>
  <si>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</si>
  <si>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</si>
  <si>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</si>
  <si>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</si>
  <si>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</si>
  <si>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</si>
  <si>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</si>
  <si>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</si>
  <si>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</si>
  <si>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</si>
  <si>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</si>
  <si>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</si>
  <si>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</si>
  <si>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</si>
  <si>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</si>
  <si>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</si>
  <si>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</si>
  <si>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</si>
  <si>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</si>
  <si>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</si>
  <si>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</si>
  <si>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</si>
  <si>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</si>
  <si>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</si>
  <si>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</si>
  <si>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</si>
  <si>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</si>
  <si>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</si>
  <si>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</si>
  <si>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</si>
  <si>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</si>
  <si>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</si>
  <si>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</si>
  <si>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</si>
  <si>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</si>
  <si>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</si>
  <si>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</si>
  <si>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</si>
  <si>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</si>
  <si>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</si>
  <si>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</si>
  <si>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</si>
  <si>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</si>
  <si>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</si>
  <si>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</si>
  <si>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</si>
  <si>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</si>
  <si>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</si>
  <si>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</si>
  <si>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</si>
  <si>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</si>
  <si>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</si>
  <si>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</si>
  <si>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</si>
  <si>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</si>
  <si>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</si>
  <si>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</si>
  <si>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</si>
  <si>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</si>
  <si>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</si>
  <si>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</si>
  <si>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</si>
  <si>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</si>
  <si>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</si>
  <si>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</si>
  <si>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</si>
  <si>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</si>
  <si>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</si>
  <si>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</si>
  <si>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</si>
  <si>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</si>
  <si>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</si>
  <si>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</si>
  <si>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</si>
  <si>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</si>
  <si>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</si>
  <si>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</si>
  <si>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</si>
  <si>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</si>
  <si>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</si>
  <si>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</si>
  <si>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</si>
  <si>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</si>
  <si>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</si>
  <si>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</si>
  <si>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</si>
  <si>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</si>
  <si>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</si>
  <si>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</si>
  <si>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</si>
  <si>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</si>
  <si>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</si>
  <si>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</si>
  <si>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</si>
  <si>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</si>
  <si>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</si>
  <si>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</si>
  <si>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</si>
  <si>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</si>
  <si>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</si>
  <si>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</si>
  <si>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</si>
  <si>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</si>
  <si>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</si>
  <si>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</si>
  <si>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</si>
  <si>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</si>
  <si>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</si>
  <si>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</si>
  <si>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</si>
  <si>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</si>
  <si>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</si>
  <si>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</si>
  <si>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</si>
  <si>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</si>
  <si>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</si>
  <si>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</si>
  <si>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</si>
  <si>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</si>
  <si>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</si>
  <si>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</si>
  <si>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</si>
  <si>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</si>
  <si>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</si>
  <si>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</si>
  <si>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</si>
  <si>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</si>
  <si>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</si>
  <si>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</si>
  <si>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</si>
  <si>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</si>
  <si>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</si>
  <si>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</si>
  <si>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</si>
  <si>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</si>
  <si>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</si>
  <si>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</si>
  <si>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</si>
  <si>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</si>
  <si>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</si>
  <si>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</si>
  <si>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</si>
  <si>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</si>
  <si>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</si>
  <si>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</si>
  <si>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</si>
  <si>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</si>
  <si>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</si>
  <si>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</si>
  <si>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</si>
  <si>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</si>
  <si>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</si>
  <si>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</si>
  <si>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</si>
  <si>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</si>
  <si>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</si>
  <si>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</si>
  <si>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</si>
  <si>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</si>
  <si>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</si>
  <si>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</si>
  <si>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</si>
  <si>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</si>
  <si>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</si>
  <si>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</si>
  <si>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</si>
  <si>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</si>
  <si>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</si>
  <si>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</si>
  <si>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</si>
  <si>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</si>
  <si>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</si>
  <si>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</si>
  <si>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</si>
  <si>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</si>
  <si>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</si>
  <si>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</si>
  <si>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</si>
  <si>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</si>
  <si>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</si>
  <si>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</si>
  <si>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</si>
  <si>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</si>
  <si>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</si>
  <si>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</si>
  <si>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</si>
  <si>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</si>
  <si>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</si>
  <si>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</si>
  <si>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</si>
  <si>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</si>
  <si>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</si>
  <si>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</si>
  <si>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</si>
  <si>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</si>
  <si>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</si>
  <si>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</si>
  <si>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</si>
  <si>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</si>
  <si>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</si>
  <si>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</si>
  <si>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</si>
  <si>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</si>
  <si>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</si>
  <si>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</si>
  <si>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</si>
  <si>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</si>
  <si>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</si>
  <si>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</si>
  <si>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</si>
  <si>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</si>
  <si>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</si>
  <si>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</si>
  <si>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</si>
  <si>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</si>
  <si>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</si>
  <si>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</si>
  <si>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</si>
  <si>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</si>
  <si>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</si>
  <si>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</si>
  <si>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</si>
  <si>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</si>
  <si>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</si>
  <si>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</si>
  <si>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</si>
  <si>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</si>
  <si>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</si>
  <si>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</si>
  <si>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</si>
  <si>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</si>
  <si>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</si>
  <si>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</si>
  <si>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</si>
  <si>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</si>
  <si>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</si>
  <si>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</si>
  <si>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</si>
  <si>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</si>
  <si>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</si>
  <si>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</si>
  <si>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</si>
  <si>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</si>
  <si>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</si>
  <si>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</si>
  <si>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</si>
  <si>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</si>
  <si>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</si>
  <si>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</si>
  <si>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</si>
  <si>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</si>
  <si>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</si>
  <si>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</si>
  <si>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</si>
  <si>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</si>
  <si>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</si>
  <si>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</si>
  <si>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</si>
  <si>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</si>
  <si>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</si>
  <si>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</si>
  <si>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</si>
  <si>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</si>
  <si>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</si>
  <si>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</si>
  <si>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</si>
  <si>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</si>
  <si>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</si>
  <si>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</si>
  <si>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</si>
  <si>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</si>
  <si>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</si>
  <si>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</si>
  <si>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</si>
  <si>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</si>
  <si>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</si>
  <si>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</si>
  <si>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</si>
  <si>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</si>
  <si>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</si>
  <si>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</si>
  <si>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</si>
  <si>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</si>
  <si>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</si>
  <si>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</si>
  <si>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</si>
  <si>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</si>
  <si>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</si>
  <si>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</si>
  <si>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</si>
  <si>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</si>
  <si>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</si>
  <si>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</si>
  <si>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</si>
  <si>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</si>
  <si>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</si>
  <si>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</si>
  <si>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</si>
  <si>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</si>
  <si>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</si>
  <si>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</si>
  <si>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</si>
  <si>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</si>
  <si>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</si>
  <si>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</si>
  <si>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</si>
  <si>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</si>
  <si>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</si>
  <si>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</si>
  <si>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</si>
  <si>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</si>
  <si>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</si>
  <si>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</si>
  <si>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</si>
  <si>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</si>
  <si>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</si>
  <si>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</si>
  <si>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</si>
  <si>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</si>
  <si>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</si>
  <si>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</si>
  <si>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</si>
  <si>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</si>
  <si>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</si>
  <si>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</si>
  <si>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</si>
  <si>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</si>
  <si>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</si>
  <si>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</si>
  <si>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</si>
  <si>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</si>
  <si>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</si>
  <si>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</si>
  <si>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</si>
  <si>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</si>
  <si>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</si>
  <si>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</si>
  <si>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</si>
  <si>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</si>
  <si>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</si>
  <si>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</si>
  <si>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</si>
  <si>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</si>
  <si>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</si>
  <si>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</si>
  <si>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</si>
  <si>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</si>
  <si>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</si>
  <si>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</si>
  <si>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</si>
  <si>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</si>
  <si>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</si>
  <si>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</si>
  <si>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</si>
  <si>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</si>
  <si>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</si>
  <si>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</si>
  <si>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</si>
  <si>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</si>
  <si>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</si>
  <si>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</si>
  <si>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</si>
  <si>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</si>
  <si>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</si>
  <si>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</si>
  <si>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</si>
  <si>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</si>
  <si>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</si>
  <si>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</si>
  <si>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</si>
  <si>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</si>
  <si>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</si>
  <si>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</si>
  <si>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</si>
  <si>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</si>
  <si>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</si>
  <si>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</si>
  <si>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</si>
  <si>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</si>
  <si>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</si>
  <si>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</si>
  <si>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</si>
  <si>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</si>
  <si>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</si>
  <si>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</si>
  <si>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</si>
  <si>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</si>
  <si>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</si>
  <si>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</si>
  <si>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</si>
  <si>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</si>
  <si>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</si>
  <si>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</si>
  <si>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</si>
  <si>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</si>
  <si>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</si>
  <si>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</si>
  <si>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</si>
  <si>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</si>
  <si>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</si>
  <si>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</si>
  <si>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</si>
  <si>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</si>
  <si>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</si>
  <si>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</si>
  <si>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</si>
  <si>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</si>
  <si>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</si>
  <si>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</si>
  <si>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</si>
  <si>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</si>
  <si>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</si>
  <si>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</si>
  <si>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</si>
  <si>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</si>
  <si>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</si>
  <si>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</si>
  <si>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</si>
  <si>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</si>
  <si>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</si>
  <si>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</si>
  <si>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</si>
  <si>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</si>
  <si>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</si>
  <si>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</si>
  <si>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</si>
  <si>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</si>
  <si>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</si>
  <si>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</si>
  <si>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</si>
  <si>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</si>
  <si>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</si>
  <si>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</si>
  <si>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</si>
  <si>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</si>
  <si>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</si>
  <si>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</si>
  <si>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</si>
  <si>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</si>
  <si>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</si>
  <si>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</si>
  <si>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</si>
  <si>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</si>
  <si>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</si>
  <si>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</si>
  <si>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</si>
  <si>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</si>
  <si>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</si>
  <si>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</si>
  <si>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</si>
  <si>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</si>
  <si>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</si>
  <si>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</si>
  <si>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</si>
  <si>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</si>
  <si>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</si>
  <si>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</si>
  <si>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</si>
  <si>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</si>
  <si>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</si>
  <si>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</si>
  <si>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</si>
  <si>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</si>
  <si>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</si>
  <si>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</si>
  <si>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</si>
  <si>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</si>
  <si>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</si>
  <si>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</si>
  <si>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</si>
  <si>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</si>
  <si>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</si>
  <si>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</si>
  <si>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</si>
  <si>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</si>
  <si>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</si>
  <si>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</si>
  <si>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</si>
  <si>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</si>
  <si>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</si>
  <si>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</si>
  <si>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</si>
  <si>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</si>
  <si>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</si>
  <si>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</si>
  <si>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</si>
  <si>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</si>
  <si>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</si>
  <si>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</si>
  <si>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</si>
  <si>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</si>
  <si>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</si>
  <si>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</si>
  <si>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</si>
  <si>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</si>
  <si>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</si>
  <si>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</si>
  <si>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</si>
  <si>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</si>
  <si>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</si>
  <si>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</si>
  <si>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</si>
  <si>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</si>
  <si>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</si>
  <si>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</si>
  <si>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</si>
  <si>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</si>
  <si>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</si>
  <si>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</si>
  <si>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</si>
  <si>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</si>
  <si>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</si>
  <si>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</si>
  <si>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</si>
  <si>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</si>
  <si>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</si>
  <si>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</si>
  <si>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</si>
  <si>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</si>
  <si>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</si>
  <si>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</si>
  <si>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</si>
  <si>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</si>
  <si>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</si>
  <si>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</si>
  <si>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</si>
  <si>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</si>
  <si>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</si>
  <si>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</si>
  <si>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</si>
  <si>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</si>
  <si>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</si>
  <si>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</si>
  <si>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</si>
  <si>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</si>
  <si>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</si>
  <si>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</si>
  <si>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</si>
  <si>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</si>
  <si>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</si>
  <si>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</si>
  <si>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</si>
  <si>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</si>
  <si>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</si>
  <si>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</si>
  <si>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</si>
  <si>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</si>
  <si>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</si>
  <si>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</si>
  <si>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</si>
  <si>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</si>
  <si>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</si>
  <si>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</si>
  <si>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</si>
  <si>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</si>
  <si>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</si>
  <si>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</si>
  <si>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</si>
  <si>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</si>
  <si>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</si>
  <si>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</si>
  <si>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</si>
  <si>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</si>
  <si>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</si>
  <si>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</si>
  <si>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</si>
  <si>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</si>
  <si>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</si>
  <si>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</si>
  <si>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</si>
  <si>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</si>
  <si>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</si>
  <si>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</si>
  <si>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</si>
  <si>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</si>
  <si>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</si>
  <si>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</si>
  <si>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</si>
  <si>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</si>
  <si>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</si>
  <si>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</si>
  <si>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</si>
  <si>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</si>
  <si>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</si>
  <si>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</si>
  <si>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</si>
  <si>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</si>
  <si>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</si>
  <si>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</si>
  <si>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</si>
  <si>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</si>
  <si>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</si>
  <si>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</si>
  <si>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</si>
  <si>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</si>
  <si>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</si>
  <si>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</si>
  <si>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</si>
  <si>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</si>
  <si>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</si>
  <si>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</si>
  <si>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</si>
  <si>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</si>
  <si>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</si>
  <si>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</si>
  <si>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</si>
  <si>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</si>
  <si>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</si>
  <si>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</si>
  <si>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</si>
  <si>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</si>
  <si>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</si>
  <si>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</si>
  <si>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</si>
  <si>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</si>
  <si>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</si>
  <si>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</si>
  <si>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</si>
  <si>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</si>
  <si>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</si>
  <si>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</si>
  <si>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</si>
  <si>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</si>
  <si>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</si>
  <si>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</si>
  <si>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</si>
  <si>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</si>
  <si>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</si>
  <si>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</si>
  <si>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</si>
  <si>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</si>
  <si>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</si>
  <si>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</si>
  <si>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</si>
  <si>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</si>
  <si>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</si>
  <si>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</si>
  <si>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</si>
  <si>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</si>
  <si>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</si>
  <si>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</si>
  <si>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</si>
  <si>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</si>
  <si>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</si>
  <si>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</si>
  <si>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</si>
  <si>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</si>
  <si>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</si>
  <si>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</si>
  <si>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</si>
  <si>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</si>
  <si>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</si>
  <si>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</si>
  <si>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</si>
  <si>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</si>
  <si>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</si>
  <si>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</si>
  <si>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</si>
  <si>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</si>
  <si>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</si>
  <si>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</si>
  <si>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</si>
  <si>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</si>
  <si>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</si>
  <si>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</si>
  <si>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</si>
  <si>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</si>
  <si>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</si>
  <si>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</si>
  <si>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</si>
  <si>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</si>
  <si>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</si>
  <si>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</si>
  <si>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</si>
  <si>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</si>
  <si>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</si>
  <si>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</si>
  <si>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</si>
  <si>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</si>
  <si>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</si>
  <si>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</si>
  <si>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</si>
  <si>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</si>
  <si>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</si>
  <si>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</si>
  <si>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</si>
  <si>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</si>
  <si>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</si>
  <si>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</si>
  <si>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</si>
  <si>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</si>
  <si>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</si>
  <si>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</si>
  <si>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</si>
  <si>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</si>
  <si>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</si>
  <si>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</si>
  <si>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</si>
  <si>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</si>
  <si>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</si>
  <si>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</si>
  <si>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</si>
  <si>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</si>
  <si>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</si>
  <si>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</si>
  <si>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</si>
  <si>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</si>
  <si>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</si>
  <si>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</si>
  <si>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</si>
  <si>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</si>
  <si>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</si>
  <si>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</si>
  <si>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</si>
  <si>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</si>
  <si>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</si>
  <si>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</si>
  <si>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</si>
  <si>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</si>
  <si>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</si>
  <si>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</si>
  <si>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</si>
  <si>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</si>
  <si>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</si>
  <si>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</si>
  <si>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</si>
  <si>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</si>
  <si>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</si>
  <si>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</si>
  <si>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</si>
  <si>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</si>
  <si>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</si>
  <si>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</si>
  <si>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</si>
  <si>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</si>
  <si>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</si>
  <si>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</si>
  <si>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</si>
  <si>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</si>
  <si>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</si>
  <si>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</si>
  <si>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</si>
  <si>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</si>
  <si>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</si>
  <si>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</si>
  <si>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</si>
  <si>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</si>
  <si>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</si>
  <si>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</si>
  <si>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</si>
  <si>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</si>
  <si>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</si>
  <si>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</si>
  <si>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</si>
  <si>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</si>
  <si>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</si>
  <si>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</si>
  <si>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</si>
  <si>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</si>
  <si>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</si>
  <si>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</si>
  <si>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</si>
  <si>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</si>
  <si>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</si>
  <si>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</si>
  <si>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</si>
  <si>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</si>
  <si>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</si>
  <si>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</si>
  <si>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</si>
  <si>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</si>
  <si>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</si>
  <si>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</si>
  <si>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</si>
  <si>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</si>
  <si>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</si>
  <si>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</si>
  <si>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</si>
  <si>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</si>
  <si>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</si>
  <si>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</si>
  <si>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</si>
  <si>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</si>
  <si>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</si>
  <si>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</si>
  <si>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</si>
  <si>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</si>
  <si>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</si>
  <si>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</si>
  <si>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</si>
  <si>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</si>
  <si>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</si>
  <si>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</si>
  <si>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</si>
  <si>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</si>
  <si>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</si>
  <si>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</si>
  <si>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</si>
  <si>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</si>
  <si>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</si>
  <si>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</si>
  <si>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</si>
  <si>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</si>
  <si>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</si>
  <si>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</si>
  <si>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</si>
  <si>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</si>
  <si>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</si>
  <si>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</si>
  <si>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</si>
  <si>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</si>
  <si>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</si>
  <si>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</si>
  <si>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</si>
  <si>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</si>
  <si>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</si>
  <si>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</si>
  <si>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</si>
  <si>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</si>
  <si>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</si>
  <si>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</si>
  <si>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</si>
  <si>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</si>
  <si>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</si>
  <si>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</si>
  <si>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</si>
  <si>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</si>
  <si>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</si>
  <si>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</si>
  <si>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</si>
  <si>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</si>
  <si>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</si>
  <si>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</si>
  <si>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</si>
  <si>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</si>
  <si>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</si>
  <si>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</si>
  <si>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</si>
  <si>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</si>
  <si>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</si>
  <si>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</si>
  <si>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</si>
  <si>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</si>
  <si>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</si>
  <si>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</si>
  <si>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</si>
  <si>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</si>
  <si>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</si>
  <si>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</si>
  <si>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</si>
  <si>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</si>
  <si>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</si>
  <si>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</si>
  <si>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</si>
  <si>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</si>
  <si>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</si>
  <si>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</si>
  <si>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</si>
  <si>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</si>
  <si>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</si>
  <si>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</si>
  <si>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</si>
  <si>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</si>
  <si>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</si>
  <si>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</si>
  <si>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</si>
  <si>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</si>
  <si>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</si>
  <si>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</si>
  <si>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</si>
  <si>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</si>
  <si>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</si>
  <si>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</si>
  <si>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</si>
  <si>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</si>
  <si>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</si>
  <si>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</si>
  <si>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</si>
  <si>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</si>
  <si>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</si>
  <si>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</si>
  <si>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</si>
  <si>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</si>
  <si>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</si>
  <si>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</si>
  <si>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</si>
  <si>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</si>
  <si>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</si>
  <si>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</si>
  <si>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</si>
  <si>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</si>
  <si>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</si>
  <si>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</si>
  <si>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</si>
  <si>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</si>
  <si>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</si>
  <si>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</si>
  <si>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</si>
  <si>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</si>
  <si>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</si>
  <si>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</si>
  <si>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</si>
  <si>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</si>
  <si>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</si>
  <si>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</si>
  <si>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</si>
  <si>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</si>
  <si>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</si>
  <si>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</si>
  <si>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</si>
  <si>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</si>
  <si>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</si>
  <si>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</si>
  <si>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</si>
  <si>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</si>
  <si>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</si>
  <si>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</si>
  <si>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</si>
  <si>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</si>
  <si>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</si>
  <si>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</si>
  <si>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</si>
  <si>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</si>
  <si>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</si>
  <si>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</si>
  <si>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</si>
  <si>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</si>
  <si>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</si>
  <si>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</si>
  <si>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</si>
  <si>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</si>
  <si>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</si>
  <si>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</si>
  <si>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</si>
  <si>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</si>
  <si>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</si>
  <si>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</si>
  <si>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</si>
  <si>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</si>
  <si>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</si>
  <si>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</si>
  <si>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</si>
  <si>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</si>
  <si>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</si>
  <si>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</si>
  <si>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</si>
  <si>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</si>
  <si>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</si>
  <si>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</si>
  <si>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</si>
  <si>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</si>
  <si>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</si>
  <si>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</si>
  <si>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</si>
  <si>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</si>
  <si>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</si>
  <si>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</si>
  <si>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</si>
  <si>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</si>
  <si>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</si>
  <si>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</si>
  <si>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</si>
  <si>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</si>
  <si>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</si>
  <si>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</si>
  <si>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</si>
  <si>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</si>
  <si>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</si>
  <si>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</si>
  <si>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</si>
  <si>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</si>
  <si>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</si>
  <si>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</si>
  <si>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</si>
  <si>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</si>
  <si>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</si>
  <si>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</si>
  <si>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</si>
  <si>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</si>
  <si>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</si>
  <si>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</si>
  <si>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</si>
  <si>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</si>
  <si>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</si>
  <si>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</si>
  <si>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</si>
  <si>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</si>
  <si>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</si>
  <si>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</si>
  <si>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</si>
  <si>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</si>
  <si>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</si>
  <si>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</si>
  <si>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</si>
  <si>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</si>
  <si>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</si>
  <si>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</si>
  <si>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</si>
  <si>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</si>
  <si>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</si>
  <si>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</si>
  <si>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</si>
  <si>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</si>
  <si>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</si>
  <si>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</si>
  <si>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</si>
  <si>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</si>
  <si>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</si>
  <si>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</si>
  <si>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</si>
  <si>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</si>
  <si>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</si>
  <si>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</si>
  <si>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</si>
  <si>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</si>
  <si>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</si>
  <si>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</si>
  <si>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</si>
  <si>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</si>
  <si>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</si>
  <si>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</si>
  <si>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</si>
  <si>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</si>
  <si>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</si>
  <si>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</si>
  <si>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</si>
  <si>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</si>
  <si>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</si>
  <si>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</si>
  <si>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</si>
  <si>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</si>
  <si>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</si>
  <si>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</si>
  <si>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</si>
  <si>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</si>
  <si>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</si>
  <si>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</si>
  <si>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</si>
  <si>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</si>
  <si>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</si>
  <si>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</si>
  <si>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</si>
  <si>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</si>
  <si>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</si>
  <si>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</si>
  <si>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</si>
  <si>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</si>
  <si>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</si>
  <si>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</si>
  <si>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</si>
  <si>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</si>
  <si>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</si>
  <si>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</si>
  <si>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</si>
  <si>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</si>
  <si>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</si>
  <si>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</si>
  <si>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</si>
  <si>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</si>
  <si>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</si>
  <si>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</si>
  <si>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</si>
  <si>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</si>
  <si>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</si>
  <si>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</si>
  <si>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</si>
  <si>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</si>
  <si>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</si>
  <si>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</si>
  <si>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</si>
  <si>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</si>
  <si>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</si>
  <si>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</si>
  <si>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</si>
  <si>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</si>
  <si>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</si>
  <si>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</si>
  <si>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</si>
  <si>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</si>
  <si>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</si>
  <si>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</si>
  <si>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</si>
  <si>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</si>
  <si>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</si>
  <si>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</si>
  <si>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</si>
  <si>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</si>
  <si>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</si>
  <si>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</si>
  <si>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</si>
  <si>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</si>
  <si>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</si>
  <si>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</si>
  <si>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</si>
  <si>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</si>
  <si>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</si>
  <si>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</si>
  <si>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</si>
  <si>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</si>
  <si>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</si>
  <si>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</si>
  <si>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</si>
  <si>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</si>
  <si>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</si>
  <si>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</si>
  <si>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</si>
  <si>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</si>
  <si>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</si>
  <si>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</si>
  <si>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</si>
  <si>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</si>
  <si>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</si>
  <si>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</si>
  <si>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</si>
  <si>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</si>
  <si>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</si>
  <si>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</si>
  <si>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</si>
  <si>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</si>
  <si>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</si>
  <si>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</si>
  <si>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</si>
  <si>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</si>
  <si>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</si>
  <si>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</si>
  <si>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</si>
  <si>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</si>
  <si>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</si>
  <si>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</si>
  <si>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</si>
  <si>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</si>
  <si>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</si>
  <si>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</si>
  <si>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</si>
  <si>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</si>
  <si>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</si>
  <si>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</si>
  <si>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</si>
  <si>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</si>
  <si>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</si>
  <si>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</si>
  <si>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</si>
  <si>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</si>
  <si>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</si>
  <si>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</si>
  <si>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</si>
  <si>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</si>
  <si>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</si>
  <si>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</si>
  <si>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</si>
  <si>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</si>
  <si>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</si>
  <si>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</si>
  <si>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</si>
  <si>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</si>
  <si>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</si>
  <si>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</si>
  <si>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</si>
  <si>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</si>
  <si>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</si>
  <si>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</si>
  <si>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</si>
  <si>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</si>
  <si>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</si>
  <si>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</si>
  <si>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</si>
  <si>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</si>
  <si>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</si>
  <si>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</si>
  <si>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</si>
  <si>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</si>
  <si>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</si>
  <si>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</si>
  <si>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</si>
  <si>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</si>
  <si>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</si>
  <si>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</si>
  <si>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</si>
  <si>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</si>
  <si>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</si>
  <si>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</si>
  <si>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</si>
  <si>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</si>
  <si>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</si>
  <si>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</si>
  <si>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</si>
  <si>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</si>
  <si>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</si>
  <si>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</si>
  <si>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</si>
  <si>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</si>
  <si>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</si>
  <si>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</si>
  <si>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</si>
  <si>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</si>
  <si>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</si>
  <si>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</si>
  <si>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</si>
  <si>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</si>
  <si>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</si>
  <si>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</si>
  <si>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</si>
  <si>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</si>
  <si>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</si>
  <si>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</si>
  <si>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</si>
  <si>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</si>
  <si>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</si>
  <si>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</si>
  <si>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</si>
  <si>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</si>
  <si>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</si>
  <si>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</si>
  <si>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</si>
  <si>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</si>
  <si>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</si>
  <si>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</si>
  <si>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</si>
  <si>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</si>
  <si>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</si>
  <si>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</si>
  <si>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</si>
  <si>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</si>
  <si>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</si>
  <si>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</si>
  <si>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</si>
  <si>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</si>
  <si>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</si>
  <si>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</si>
  <si>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</si>
  <si>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</si>
  <si>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</si>
  <si>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</si>
  <si>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</si>
  <si>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</si>
  <si>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</si>
  <si>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</si>
  <si>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</si>
  <si>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</si>
  <si>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</si>
  <si>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</si>
  <si>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</si>
  <si>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</si>
  <si>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</si>
  <si>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</si>
  <si>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</si>
  <si>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</si>
  <si>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</si>
  <si>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</si>
  <si>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</si>
  <si>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</si>
  <si>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</si>
  <si>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</si>
  <si>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</si>
  <si>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</si>
  <si>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</si>
  <si>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</si>
  <si>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</si>
  <si>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</si>
  <si>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</si>
  <si>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</si>
  <si>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</si>
  <si>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</si>
  <si>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</si>
  <si>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</si>
  <si>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</si>
  <si>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</si>
  <si>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</si>
  <si>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</si>
  <si>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</si>
  <si>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</si>
  <si>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</si>
  <si>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</si>
  <si>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</si>
  <si>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</si>
  <si>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</si>
  <si>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</si>
  <si>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</si>
  <si>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</si>
  <si>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</si>
  <si>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</si>
  <si>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</si>
  <si>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</si>
  <si>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</si>
  <si>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</si>
  <si>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</si>
  <si>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</si>
  <si>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</si>
  <si>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</si>
  <si>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</si>
  <si>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</si>
  <si>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</si>
  <si>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</si>
  <si>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</si>
  <si>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</si>
  <si>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</si>
  <si>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</si>
  <si>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</si>
  <si>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</si>
  <si>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</si>
  <si>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</si>
  <si>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</si>
  <si>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</si>
  <si>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</si>
  <si>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</si>
  <si>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</si>
  <si>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</si>
  <si>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</si>
  <si>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</si>
  <si>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</si>
  <si>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</si>
  <si>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</si>
  <si>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</si>
  <si>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</si>
  <si>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</si>
  <si>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</si>
  <si>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</si>
  <si>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</si>
  <si>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</si>
  <si>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</si>
  <si>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</si>
  <si>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</si>
  <si>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</si>
  <si>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</si>
  <si>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</si>
  <si>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</si>
  <si>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</si>
  <si>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</si>
  <si>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</si>
  <si>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</si>
  <si>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</si>
  <si>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</si>
  <si>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</si>
  <si>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</si>
  <si>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</si>
  <si>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</si>
  <si>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</si>
  <si>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</si>
  <si>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</si>
  <si>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</si>
  <si>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</si>
  <si>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</si>
  <si>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</si>
  <si>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</si>
  <si>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</si>
  <si>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</si>
  <si>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</si>
  <si>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</si>
  <si>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</si>
  <si>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</si>
  <si>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</si>
  <si>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</si>
  <si>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</si>
  <si>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</si>
  <si>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</si>
  <si>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</si>
  <si>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</si>
  <si>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</si>
  <si>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</si>
  <si>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</si>
  <si>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</si>
  <si>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</si>
  <si>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</si>
  <si>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</si>
  <si>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</si>
  <si>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</si>
  <si>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</si>
  <si>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</si>
  <si>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</si>
  <si>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</si>
  <si>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</si>
  <si>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</si>
  <si>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</si>
  <si>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</si>
  <si>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</si>
  <si>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</si>
  <si>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</si>
  <si>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</si>
  <si>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</si>
  <si>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</si>
  <si>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</si>
  <si>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</si>
  <si>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</si>
  <si>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</si>
  <si>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</si>
  <si>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</si>
  <si>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</si>
  <si>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</si>
  <si>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</si>
  <si>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</si>
  <si>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</si>
  <si>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</si>
  <si>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</si>
  <si>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</si>
  <si>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</si>
  <si>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</si>
  <si>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</si>
  <si>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</si>
  <si>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</si>
  <si>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</si>
  <si>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</si>
  <si>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</si>
  <si>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</si>
  <si>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</si>
  <si>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</si>
  <si>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</si>
  <si>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</si>
  <si>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</si>
  <si>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</si>
  <si>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</si>
  <si>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</si>
  <si>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</si>
  <si>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</si>
  <si>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</si>
  <si>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</si>
  <si>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</si>
  <si>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</si>
  <si>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</si>
  <si>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</si>
  <si>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</si>
  <si>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</si>
  <si>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</si>
  <si>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</si>
  <si>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</si>
  <si>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</si>
  <si>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</si>
  <si>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</si>
  <si>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</si>
  <si>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</si>
  <si>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</si>
  <si>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</si>
  <si>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</si>
  <si>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</si>
  <si>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</si>
  <si>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</si>
  <si>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</si>
  <si>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</si>
  <si>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</si>
  <si>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</si>
  <si>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</si>
  <si>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</si>
  <si>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</si>
  <si>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</si>
  <si>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</si>
  <si>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</si>
  <si>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</si>
  <si>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</si>
  <si>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</si>
  <si>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</si>
  <si>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</si>
  <si>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</si>
  <si>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</si>
  <si>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</si>
  <si>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</si>
  <si>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</si>
  <si>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</si>
  <si>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</si>
  <si>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</si>
  <si>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</si>
  <si>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</si>
  <si>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</si>
  <si>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</si>
  <si>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</si>
  <si>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</si>
  <si>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</si>
  <si>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</si>
  <si>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</si>
  <si>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</si>
  <si>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</si>
  <si>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</si>
  <si>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</si>
  <si>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</si>
  <si>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</si>
  <si>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</si>
  <si>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</si>
  <si>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</si>
  <si>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</si>
  <si>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</si>
  <si>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</si>
  <si>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</si>
  <si>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</si>
  <si>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</si>
  <si>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</si>
  <si>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</si>
  <si>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</si>
  <si>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</si>
  <si>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</si>
  <si>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</si>
  <si>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</si>
  <si>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</si>
  <si>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</si>
  <si>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</si>
  <si>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</si>
  <si>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</si>
  <si>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</si>
  <si>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</si>
  <si>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</si>
  <si>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</si>
  <si>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</si>
  <si>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</si>
  <si>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</si>
  <si>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</si>
  <si>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</si>
  <si>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</si>
  <si>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</si>
  <si>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</si>
  <si>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</si>
  <si>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</si>
  <si>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</si>
  <si>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</si>
  <si>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</si>
  <si>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</si>
  <si>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</si>
  <si>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</si>
  <si>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</si>
  <si>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</si>
  <si>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</si>
  <si>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</si>
  <si>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</si>
  <si>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</si>
  <si>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</si>
  <si>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</si>
  <si>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</si>
  <si>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</si>
  <si>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</si>
  <si>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</si>
  <si>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</si>
  <si>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</si>
  <si>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</si>
  <si>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</si>
  <si>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</si>
  <si>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</si>
  <si>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</si>
  <si>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</si>
  <si>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</si>
  <si>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</si>
  <si>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</si>
  <si>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</si>
  <si>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</si>
  <si>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</si>
  <si>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</si>
  <si>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</si>
  <si>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</si>
  <si>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</si>
  <si>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</si>
  <si>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</si>
  <si>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</si>
  <si>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</si>
  <si>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</si>
  <si>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</si>
  <si>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</si>
  <si>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</si>
  <si>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</si>
  <si>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</si>
  <si>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</si>
  <si>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</si>
  <si>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</si>
  <si>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</si>
  <si>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</si>
  <si>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</si>
  <si>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</si>
  <si>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</si>
  <si>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</si>
  <si>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</si>
  <si>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</si>
  <si>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</si>
  <si>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</si>
  <si>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</si>
  <si>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</si>
  <si>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</si>
  <si>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</si>
  <si>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</si>
  <si>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</si>
  <si>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</si>
  <si>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</si>
  <si>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</si>
  <si>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</si>
  <si>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</si>
  <si>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</si>
  <si>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</si>
  <si>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</si>
  <si>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</si>
  <si>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</si>
  <si>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</si>
  <si>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</si>
  <si>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</si>
  <si>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</si>
  <si>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</si>
  <si>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</si>
  <si>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</si>
  <si>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</si>
  <si>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</si>
  <si>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</si>
  <si>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</si>
  <si>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</si>
  <si>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</si>
  <si>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</si>
  <si>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</si>
  <si>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</si>
  <si>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</si>
  <si>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</si>
  <si>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</si>
  <si>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</si>
  <si>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</si>
  <si>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</si>
  <si>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</si>
  <si>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</si>
  <si>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</si>
  <si>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</si>
  <si>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</si>
  <si>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</si>
  <si>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</si>
  <si>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</si>
  <si>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</si>
  <si>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</si>
  <si>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</si>
  <si>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</si>
  <si>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</si>
  <si>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</si>
  <si>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</si>
  <si>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</si>
  <si>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</si>
  <si>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</si>
  <si>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</si>
  <si>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</si>
  <si>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</si>
  <si>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</si>
  <si>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</si>
  <si>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</si>
  <si>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</si>
  <si>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</si>
  <si>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</si>
  <si>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</si>
  <si>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</si>
  <si>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</si>
  <si>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</si>
  <si>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</si>
  <si>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</si>
  <si>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</si>
  <si>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</si>
  <si>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</si>
  <si>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</si>
  <si>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</si>
  <si>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</si>
  <si>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</si>
  <si>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</si>
  <si>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</si>
  <si>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</si>
  <si>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</si>
  <si>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</si>
  <si>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</si>
  <si>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</si>
  <si>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</si>
  <si>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</si>
  <si>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</si>
  <si>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</si>
  <si>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</si>
  <si>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</si>
  <si>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</si>
  <si>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</si>
  <si>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</si>
  <si>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</si>
  <si>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</si>
  <si>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</si>
  <si>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</si>
  <si>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</si>
  <si>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</si>
  <si>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</si>
  <si>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</si>
  <si>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</si>
  <si>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</si>
  <si>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</si>
  <si>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</si>
  <si>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</si>
  <si>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</si>
  <si>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</si>
  <si>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</si>
  <si>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</si>
  <si>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</si>
  <si>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</si>
  <si>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</si>
  <si>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</si>
  <si>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</si>
  <si>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</si>
  <si>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</si>
  <si>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</si>
  <si>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</si>
  <si>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</si>
  <si>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</si>
  <si>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</si>
  <si>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</si>
  <si>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</si>
  <si>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</si>
  <si>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</si>
  <si>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</si>
  <si>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</si>
  <si>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</si>
  <si>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</si>
  <si>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</si>
  <si>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</si>
  <si>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</si>
  <si>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</si>
  <si>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</si>
  <si>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</si>
  <si>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</si>
  <si>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</si>
  <si>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</si>
  <si>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</si>
  <si>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</si>
  <si>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</si>
  <si>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</si>
  <si>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</si>
  <si>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</si>
  <si>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</si>
  <si>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</si>
  <si>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</si>
  <si>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</si>
  <si>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</si>
  <si>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</si>
  <si>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</si>
  <si>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</si>
  <si>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</si>
  <si>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</si>
  <si>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</si>
  <si>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</si>
  <si>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</si>
  <si>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</si>
  <si>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</si>
  <si>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</si>
  <si>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</si>
  <si>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</si>
  <si>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</si>
  <si>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</si>
  <si>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</si>
  <si>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</si>
  <si>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</si>
  <si>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</si>
  <si>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</si>
  <si>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</si>
  <si>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</si>
  <si>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</si>
  <si>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</si>
  <si>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</si>
  <si>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</si>
  <si>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</si>
  <si>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</si>
  <si>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</si>
  <si>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</si>
  <si>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</si>
  <si>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</si>
  <si>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</si>
  <si>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</si>
  <si>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</si>
  <si>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</si>
  <si>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</si>
  <si>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</si>
  <si>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</si>
  <si>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</si>
  <si>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</si>
  <si>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</si>
  <si>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</si>
  <si>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</si>
  <si>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RODEZ</t>
  </si>
  <si>
    <t>L'AVEYRON</t>
  </si>
  <si>
    <t>05127000</t>
  </si>
  <si>
    <t>18310006400033</t>
  </si>
  <si>
    <t>Agence de l'Eau Adour-Garonne</t>
  </si>
  <si>
    <t>34255833500077</t>
  </si>
  <si>
    <t>AQUASCOP BIOLOGIE site de Monptellier</t>
  </si>
  <si>
    <t>IBMR-21-M179</t>
  </si>
  <si>
    <t>JEREMIE SCAGNI, PAULINE LE PAGE</t>
  </si>
  <si>
    <t>IBMR standard</t>
  </si>
  <si>
    <t>DROITE</t>
  </si>
  <si>
    <t>ETIAGE NORMAL</t>
  </si>
  <si>
    <t>ENSOLEILLE</t>
  </si>
  <si>
    <t>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</si>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</sst>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659695</v>
      </c>
      <c r="G10" s="114"/>
      <c r="H10" s="115"/>
    </row>
    <row r="11" spans="1:8" ht="15">
      <c r="A11" s="10" t="s">
        <v>2277</v>
      </c>
      <c r="B11" s="47">
        <v>44481</v>
      </c>
      <c r="D11" s="10" t="s">
        <v>2280</v>
      </c>
      <c r="E11" s="52">
        <v>6359910</v>
      </c>
      <c r="G11" s="114"/>
      <c r="H11" s="115"/>
    </row>
    <row r="12" spans="1:8" ht="15">
      <c r="A12" s="10" t="s">
        <v>2283</v>
      </c>
      <c r="B12" s="52" t="s">
        <v>5294</v>
      </c>
      <c r="D12" s="10" t="s">
        <v>2281</v>
      </c>
      <c r="E12" s="52">
        <v>659636</v>
      </c>
      <c r="G12" s="116"/>
      <c r="H12" s="117"/>
    </row>
    <row r="13" spans="1:5" ht="17.25" customHeight="1" thickBot="1">
      <c r="A13" s="2"/>
      <c r="B13" s="55"/>
      <c r="D13" s="10" t="s">
        <v>2282</v>
      </c>
      <c r="E13" s="52">
        <v>6359985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659695</v>
      </c>
    </row>
    <row r="18" spans="1:3" ht="15">
      <c r="A18" s="124"/>
      <c r="B18" s="49" t="s">
        <v>2267</v>
      </c>
      <c r="C18" s="61">
        <f>E11</f>
        <v>6359910</v>
      </c>
    </row>
    <row r="19" spans="1:2" ht="15">
      <c r="A19" s="3" t="s">
        <v>2063</v>
      </c>
      <c r="B19" s="29">
        <v>490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10.9</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71</v>
      </c>
      <c r="D35" s="28" t="s">
        <v>2284</v>
      </c>
      <c r="E35" s="32">
        <v>29</v>
      </c>
    </row>
    <row r="36" spans="1:5" s="7" customFormat="1" ht="15" customHeight="1">
      <c r="A36" s="5" t="s">
        <v>2113</v>
      </c>
      <c r="B36" s="30">
        <v>70</v>
      </c>
      <c r="C36" s="6"/>
      <c r="D36" s="8" t="s">
        <v>2112</v>
      </c>
      <c r="E36" s="30">
        <v>30</v>
      </c>
    </row>
    <row r="37" spans="1:5" s="7" customFormat="1" ht="15" customHeight="1">
      <c r="A37" s="5" t="s">
        <v>2111</v>
      </c>
      <c r="B37" s="30">
        <v>11.1</v>
      </c>
      <c r="C37" s="6"/>
      <c r="D37" s="8" t="s">
        <v>2110</v>
      </c>
      <c r="E37" s="30">
        <v>10.7</v>
      </c>
    </row>
    <row r="38" spans="1:5" s="7" customFormat="1" ht="15" customHeight="1">
      <c r="A38" s="5" t="s">
        <v>2115</v>
      </c>
      <c r="B38" s="30">
        <v>11</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1</v>
      </c>
      <c r="C57" s="6"/>
      <c r="D57" s="14" t="s">
        <v>2095</v>
      </c>
      <c r="E57" s="19">
        <v>2</v>
      </c>
    </row>
    <row r="58" spans="1:5" s="15" customFormat="1" ht="15">
      <c r="A58" s="3" t="s">
        <v>2094</v>
      </c>
      <c r="B58" s="9">
        <v>5</v>
      </c>
      <c r="C58" s="6"/>
      <c r="D58" s="10" t="s">
        <v>2094</v>
      </c>
      <c r="E58" s="9">
        <v>5</v>
      </c>
    </row>
    <row r="59" spans="1:5" s="15" customFormat="1" ht="15">
      <c r="A59" s="3" t="s">
        <v>2093</v>
      </c>
      <c r="B59" s="9">
        <v>1</v>
      </c>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v>1</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3.6</v>
      </c>
      <c r="E98" s="89">
        <v>2</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0.2</v>
      </c>
      <c r="E99" s="89">
        <v>0.1</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1.6</v>
      </c>
      <c r="E100" s="89">
        <v>0.25</v>
      </c>
      <c r="F100" s="35" t="s">
        <v>2290</v>
      </c>
      <c r="G100" s="79"/>
      <c r="H100" s="80"/>
    </row>
    <row r="101" spans="1:8" ht="15">
      <c r="A101" s="33" t="s">
        <v>1036</v>
      </c>
      <c r="B101" s="20" t="str">
        <f>IF(A101="NEWCOD",IF(ISBLANK(G101),"renseigner le champ 'Nouveau taxon'",G101),VLOOKUP(A101,'Ref Taxo'!A:B,2,FALSE))</f>
        <v>Leptolyngbya</v>
      </c>
      <c r="C101" s="21">
        <f>IF(A101="NEWCOD",IF(ISBLANK(H101),"NoCod",H101),VLOOKUP(A101,'Ref Taxo'!A:D,4,FALSE))</f>
        <v>6449</v>
      </c>
      <c r="D101" s="34">
        <v>0.01</v>
      </c>
      <c r="E101" s="89"/>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1.5</v>
      </c>
      <c r="E102" s="89">
        <v>0.1</v>
      </c>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0.01</v>
      </c>
      <c r="E103" s="89"/>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c r="E104" s="89">
        <v>0.9</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0.7</v>
      </c>
      <c r="E105" s="89">
        <v>0.05</v>
      </c>
      <c r="F105" s="35" t="s">
        <v>2290</v>
      </c>
      <c r="G105" s="79"/>
      <c r="H105" s="80"/>
    </row>
    <row r="106" spans="1:8" ht="15">
      <c r="A106" s="33" t="s">
        <v>429</v>
      </c>
      <c r="B106" s="20" t="str">
        <f>IF(A106="NEWCOD",IF(ISBLANK(G106),"renseigner le champ 'Nouveau taxon'",G106),VLOOKUP(A106,'Ref Taxo'!A:B,2,FALSE))</f>
        <v>Cinclidotus aquaticus</v>
      </c>
      <c r="C106" s="21">
        <f>IF(A106="NEWCOD",IF(ISBLANK(H106),"NoCod",H106),VLOOKUP(A106,'Ref Taxo'!A:D,4,FALSE))</f>
        <v>1318</v>
      </c>
      <c r="D106" s="34">
        <v>0.02</v>
      </c>
      <c r="E106" s="89"/>
      <c r="F106" s="35" t="s">
        <v>2290</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2.2</v>
      </c>
      <c r="E107" s="89"/>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0.4</v>
      </c>
      <c r="E108" s="89">
        <v>0.07</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0.7</v>
      </c>
      <c r="E109" s="89">
        <v>0.1</v>
      </c>
      <c r="F109" s="35" t="s">
        <v>2290</v>
      </c>
      <c r="G109" s="79"/>
      <c r="H109" s="80"/>
    </row>
    <row r="110" spans="1:8" ht="15">
      <c r="A110" s="33" t="s">
        <v>1035</v>
      </c>
      <c r="B110" s="20" t="str">
        <f>IF(A110="NEWCOD",IF(ISBLANK(G110),"renseigner le champ 'Nouveau taxon'",G110),VLOOKUP(A110,'Ref Taxo'!A:B,2,FALSE))</f>
        <v>Leptodictyum riparium</v>
      </c>
      <c r="C110" s="21">
        <f>IF(A110="NEWCOD",IF(ISBLANK(H110),"NoCod",H110),VLOOKUP(A110,'Ref Taxo'!A:D,4,FALSE))</f>
        <v>1244</v>
      </c>
      <c r="D110" s="34">
        <v>0.01</v>
      </c>
      <c r="E110" s="89"/>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0.8</v>
      </c>
      <c r="E111" s="89"/>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v>0.2</v>
      </c>
      <c r="E112" s="89">
        <v>1.5</v>
      </c>
      <c r="F112" s="35" t="s">
        <v>2290</v>
      </c>
      <c r="G112" s="79"/>
      <c r="H112" s="80"/>
    </row>
    <row r="113" spans="1:8" ht="15">
      <c r="A113" s="33" t="s">
        <v>338</v>
      </c>
      <c r="B113" s="20" t="str">
        <f>IF(A113="NEWCOD",IF(ISBLANK(G113),"renseigner le champ 'Nouveau taxon'",G113),VLOOKUP(A113,'Ref Taxo'!A:B,2,FALSE))</f>
        <v>Carex</v>
      </c>
      <c r="C113" s="21">
        <f>IF(A113="NEWCOD",IF(ISBLANK(H113),"NoCod",H113),VLOOKUP(A113,'Ref Taxo'!A:D,4,FALSE))</f>
        <v>1466</v>
      </c>
      <c r="D113" s="34"/>
      <c r="E113" s="89">
        <v>0.03</v>
      </c>
      <c r="F113" s="35" t="s">
        <v>2290</v>
      </c>
      <c r="G113" s="79"/>
      <c r="H113" s="80"/>
    </row>
    <row r="114" spans="1:8" ht="15">
      <c r="A114" s="33" t="s">
        <v>1207</v>
      </c>
      <c r="B114" s="20" t="str">
        <f>IF(A114="NEWCOD",IF(ISBLANK(G114),"renseigner le champ 'Nouveau taxon'",G114),VLOOKUP(A114,'Ref Taxo'!A:B,2,FALSE))</f>
        <v>Myriophyllum spicatum</v>
      </c>
      <c r="C114" s="21">
        <f>IF(A114="NEWCOD",IF(ISBLANK(H114),"NoCod",H114),VLOOKUP(A114,'Ref Taxo'!A:D,4,FALSE))</f>
        <v>1778</v>
      </c>
      <c r="D114" s="34"/>
      <c r="E114" s="89">
        <v>0.02</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