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<sst xmlns="http://schemas.openxmlformats.org/spreadsheetml/2006/main" count="6469" uniqueCount="5304">
  <si>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</si>
  <si>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</si>
  <si>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</si>
  <si>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</si>
  <si>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</si>
  <si>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</si>
  <si>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</si>
  <si>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</si>
  <si>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</si>
  <si>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</si>
  <si>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</si>
  <si>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</si>
  <si>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</si>
  <si>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</si>
  <si>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</si>
  <si>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</si>
  <si>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</si>
  <si>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</si>
  <si>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</si>
  <si>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</si>
  <si>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</si>
  <si>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</si>
  <si>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</si>
  <si>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</si>
  <si>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</si>
  <si>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</si>
  <si>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</si>
  <si>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</si>
  <si>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</si>
  <si>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</si>
  <si>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</si>
  <si>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</si>
  <si>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</si>
  <si>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</si>
  <si>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</si>
  <si>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</si>
  <si>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</si>
  <si>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</si>
  <si>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</si>
  <si>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</si>
  <si>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</si>
  <si>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</si>
  <si>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</si>
  <si>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</si>
  <si>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</si>
  <si>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</si>
  <si>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</si>
  <si>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</si>
  <si>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</si>
  <si>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</si>
  <si>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</si>
  <si>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</si>
  <si>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</si>
  <si>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</si>
  <si>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</si>
  <si>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</si>
  <si>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</si>
  <si>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</si>
  <si>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</si>
  <si>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</si>
  <si>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</si>
  <si>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</si>
  <si>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</si>
  <si>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</si>
  <si>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</si>
  <si>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</si>
  <si>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</si>
  <si>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</si>
  <si>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</si>
  <si>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</si>
  <si>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</si>
  <si>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</si>
  <si>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</si>
  <si>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</si>
  <si>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</si>
  <si>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</si>
  <si>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</si>
  <si>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</si>
  <si>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</si>
  <si>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</si>
  <si>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</si>
  <si>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</si>
  <si>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</si>
  <si>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</si>
  <si>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</si>
  <si>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</si>
  <si>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</si>
  <si>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</si>
  <si>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</si>
  <si>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</si>
  <si>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</si>
  <si>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</si>
  <si>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</si>
  <si>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</si>
  <si>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</si>
  <si>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</si>
  <si>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</si>
  <si>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</si>
  <si>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</si>
  <si>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</si>
  <si>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</si>
  <si>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</si>
  <si>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</si>
  <si>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</si>
  <si>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</si>
  <si>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</si>
  <si>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</si>
  <si>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</si>
  <si>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</si>
  <si>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</si>
  <si>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</si>
  <si>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</si>
  <si>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</si>
  <si>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</si>
  <si>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</si>
  <si>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</si>
  <si>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</si>
  <si>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</si>
  <si>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</si>
  <si>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</si>
  <si>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</si>
  <si>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</si>
  <si>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</si>
  <si>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</si>
  <si>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</si>
  <si>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</si>
  <si>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</si>
  <si>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</si>
  <si>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</si>
  <si>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</si>
  <si>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</si>
  <si>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</si>
  <si>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</si>
  <si>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</si>
  <si>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</si>
  <si>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</si>
  <si>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</si>
  <si>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</si>
  <si>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</si>
  <si>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</si>
  <si>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</si>
  <si>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</si>
  <si>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</si>
  <si>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</si>
  <si>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</si>
  <si>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</si>
  <si>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</si>
  <si>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</si>
  <si>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</si>
  <si>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</si>
  <si>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</si>
  <si>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</si>
  <si>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</si>
  <si>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</si>
  <si>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</si>
  <si>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</si>
  <si>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</si>
  <si>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</si>
  <si>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</si>
  <si>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</si>
  <si>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</si>
  <si>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</si>
  <si>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</si>
  <si>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</si>
  <si>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</si>
  <si>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</si>
  <si>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</si>
  <si>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</si>
  <si>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</si>
  <si>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</si>
  <si>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</si>
  <si>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</si>
  <si>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</si>
  <si>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</si>
  <si>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</si>
  <si>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</si>
  <si>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</si>
  <si>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</si>
  <si>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</si>
  <si>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</si>
  <si>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</si>
  <si>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</si>
  <si>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</si>
  <si>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</si>
  <si>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</si>
  <si>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</si>
  <si>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</si>
  <si>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</si>
  <si>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</si>
  <si>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</si>
  <si>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</si>
  <si>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</si>
  <si>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</si>
  <si>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</si>
  <si>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</si>
  <si>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</si>
  <si>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</si>
  <si>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</si>
  <si>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</si>
  <si>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</si>
  <si>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</si>
  <si>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</si>
  <si>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</si>
  <si>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</si>
  <si>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</si>
  <si>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</si>
  <si>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</si>
  <si>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</si>
  <si>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</si>
  <si>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</si>
  <si>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</si>
  <si>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</si>
  <si>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</si>
  <si>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</si>
  <si>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</si>
  <si>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</si>
  <si>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</si>
  <si>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</si>
  <si>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</si>
  <si>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</si>
  <si>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</si>
  <si>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</si>
  <si>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</si>
  <si>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</si>
  <si>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</si>
  <si>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</si>
  <si>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</si>
  <si>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</si>
  <si>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</si>
  <si>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</si>
  <si>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</si>
  <si>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</si>
  <si>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</si>
  <si>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</si>
  <si>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</si>
  <si>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</si>
  <si>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</si>
  <si>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</si>
  <si>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</si>
  <si>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</si>
  <si>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</si>
  <si>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</si>
  <si>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</si>
  <si>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</si>
  <si>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</si>
  <si>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</si>
  <si>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</si>
  <si>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</si>
  <si>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</si>
  <si>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</si>
  <si>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</si>
  <si>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</si>
  <si>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</si>
  <si>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</si>
  <si>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</si>
  <si>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</si>
  <si>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</si>
  <si>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</si>
  <si>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</si>
  <si>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</si>
  <si>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</si>
  <si>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</si>
  <si>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</si>
  <si>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</si>
  <si>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</si>
  <si>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</si>
  <si>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</si>
  <si>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</si>
  <si>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</si>
  <si>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</si>
  <si>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</si>
  <si>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</si>
  <si>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</si>
  <si>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</si>
  <si>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</si>
  <si>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</si>
  <si>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</si>
  <si>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</si>
  <si>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</si>
  <si>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</si>
  <si>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</si>
  <si>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</si>
  <si>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</si>
  <si>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</si>
  <si>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</si>
  <si>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</si>
  <si>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</si>
  <si>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</si>
  <si>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</si>
  <si>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</si>
  <si>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</si>
  <si>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</si>
  <si>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</si>
  <si>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</si>
  <si>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</si>
  <si>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</si>
  <si>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</si>
  <si>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</si>
  <si>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</si>
  <si>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</si>
  <si>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</si>
  <si>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</si>
  <si>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</si>
  <si>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</si>
  <si>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</si>
  <si>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</si>
  <si>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</si>
  <si>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</si>
  <si>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</si>
  <si>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</si>
  <si>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</si>
  <si>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</si>
  <si>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</si>
  <si>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</si>
  <si>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</si>
  <si>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</si>
  <si>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</si>
  <si>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</si>
  <si>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</si>
  <si>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</si>
  <si>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</si>
  <si>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</si>
  <si>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</si>
  <si>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</si>
  <si>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</si>
  <si>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</si>
  <si>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</si>
  <si>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</si>
  <si>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</si>
  <si>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</si>
  <si>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</si>
  <si>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</si>
  <si>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</si>
  <si>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</si>
  <si>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</si>
  <si>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</si>
  <si>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</si>
  <si>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</si>
  <si>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</si>
  <si>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</si>
  <si>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</si>
  <si>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</si>
  <si>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</si>
  <si>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</si>
  <si>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</si>
  <si>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</si>
  <si>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</si>
  <si>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</si>
  <si>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</si>
  <si>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</si>
  <si>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</si>
  <si>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</si>
  <si>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</si>
  <si>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</si>
  <si>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</si>
  <si>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</si>
  <si>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</si>
  <si>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</si>
  <si>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</si>
  <si>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</si>
  <si>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</si>
  <si>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</si>
  <si>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</si>
  <si>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</si>
  <si>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</si>
  <si>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</si>
  <si>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</si>
  <si>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</si>
  <si>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</si>
  <si>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</si>
  <si>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</si>
  <si>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</si>
  <si>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</si>
  <si>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</si>
  <si>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</si>
  <si>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</si>
  <si>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</si>
  <si>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</si>
  <si>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</si>
  <si>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</si>
  <si>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</si>
  <si>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</si>
  <si>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</si>
  <si>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</si>
  <si>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</si>
  <si>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</si>
  <si>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</si>
  <si>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</si>
  <si>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</si>
  <si>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</si>
  <si>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</si>
  <si>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</si>
  <si>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</si>
  <si>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</si>
  <si>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</si>
  <si>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</si>
  <si>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</si>
  <si>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</si>
  <si>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</si>
  <si>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</si>
  <si>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</si>
  <si>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</si>
  <si>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</si>
  <si>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</si>
  <si>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</si>
  <si>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</si>
  <si>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</si>
  <si>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</si>
  <si>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</si>
  <si>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</si>
  <si>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</si>
  <si>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</si>
  <si>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</si>
  <si>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</si>
  <si>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</si>
  <si>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</si>
  <si>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</si>
  <si>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</si>
  <si>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</si>
  <si>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</si>
  <si>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</si>
  <si>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</si>
  <si>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</si>
  <si>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</si>
  <si>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</si>
  <si>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</si>
  <si>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</si>
  <si>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</si>
  <si>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</si>
  <si>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</si>
  <si>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</si>
  <si>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</si>
  <si>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</si>
  <si>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</si>
  <si>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</si>
  <si>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</si>
  <si>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</si>
  <si>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</si>
  <si>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</si>
  <si>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</si>
  <si>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</si>
  <si>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</si>
  <si>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</si>
  <si>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</si>
  <si>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</si>
  <si>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</si>
  <si>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</si>
  <si>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</si>
  <si>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</si>
  <si>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</si>
  <si>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</si>
  <si>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</si>
  <si>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</si>
  <si>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</si>
  <si>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</si>
  <si>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</si>
  <si>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</si>
  <si>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</si>
  <si>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</si>
  <si>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</si>
  <si>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</si>
  <si>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</si>
  <si>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</si>
  <si>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</si>
  <si>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</si>
  <si>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</si>
  <si>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</si>
  <si>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</si>
  <si>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</si>
  <si>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</si>
  <si>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</si>
  <si>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</si>
  <si>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</si>
  <si>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</si>
  <si>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</si>
  <si>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</si>
  <si>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</si>
  <si>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</si>
  <si>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</si>
  <si>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</si>
  <si>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</si>
  <si>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</si>
  <si>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</si>
  <si>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</si>
  <si>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</si>
  <si>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</si>
  <si>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</si>
  <si>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</si>
  <si>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</si>
  <si>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</si>
  <si>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</si>
  <si>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</si>
  <si>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</si>
  <si>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</si>
  <si>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</si>
  <si>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</si>
  <si>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</si>
  <si>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</si>
  <si>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</si>
  <si>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</si>
  <si>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</si>
  <si>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</si>
  <si>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</si>
  <si>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</si>
  <si>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</si>
  <si>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</si>
  <si>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</si>
  <si>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</si>
  <si>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</si>
  <si>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</si>
  <si>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</si>
  <si>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</si>
  <si>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</si>
  <si>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</si>
  <si>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</si>
  <si>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</si>
  <si>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</si>
  <si>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</si>
  <si>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</si>
  <si>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</si>
  <si>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</si>
  <si>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</si>
  <si>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</si>
  <si>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</si>
  <si>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</si>
  <si>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</si>
  <si>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</si>
  <si>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</si>
  <si>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</si>
  <si>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</si>
  <si>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</si>
  <si>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</si>
  <si>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</si>
  <si>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</si>
  <si>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</si>
  <si>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</si>
  <si>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</si>
  <si>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</si>
  <si>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</si>
  <si>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</si>
  <si>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</si>
  <si>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</si>
  <si>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</si>
  <si>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</si>
  <si>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</si>
  <si>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</si>
  <si>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</si>
  <si>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</si>
  <si>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</si>
  <si>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</si>
  <si>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</si>
  <si>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</si>
  <si>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</si>
  <si>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</si>
  <si>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</si>
  <si>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</si>
  <si>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</si>
  <si>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</si>
  <si>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</si>
  <si>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</si>
  <si>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</si>
  <si>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</si>
  <si>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</si>
  <si>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</si>
  <si>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</si>
  <si>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</si>
  <si>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</si>
  <si>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</si>
  <si>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</si>
  <si>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</si>
  <si>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</si>
  <si>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</si>
  <si>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</si>
  <si>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</si>
  <si>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</si>
  <si>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</si>
  <si>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</si>
  <si>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</si>
  <si>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</si>
  <si>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</si>
  <si>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</si>
  <si>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</si>
  <si>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</si>
  <si>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</si>
  <si>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</si>
  <si>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</si>
  <si>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</si>
  <si>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</si>
  <si>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</si>
  <si>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</si>
  <si>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</si>
  <si>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</si>
  <si>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</si>
  <si>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</si>
  <si>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</si>
  <si>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</si>
  <si>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</si>
  <si>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</si>
  <si>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</si>
  <si>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</si>
  <si>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</si>
  <si>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</si>
  <si>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</si>
  <si>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</si>
  <si>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</si>
  <si>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</si>
  <si>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</si>
  <si>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</si>
  <si>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</si>
  <si>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</si>
  <si>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</si>
  <si>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</si>
  <si>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</si>
  <si>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</si>
  <si>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</si>
  <si>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</si>
  <si>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</si>
  <si>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</si>
  <si>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</si>
  <si>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</si>
  <si>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</si>
  <si>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</si>
  <si>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</si>
  <si>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</si>
  <si>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</si>
  <si>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</si>
  <si>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</si>
  <si>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</si>
  <si>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</si>
  <si>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</si>
  <si>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</si>
  <si>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</si>
  <si>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</si>
  <si>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</si>
  <si>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</si>
  <si>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</si>
  <si>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</si>
  <si>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</si>
  <si>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</si>
  <si>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</si>
  <si>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</si>
  <si>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</si>
  <si>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</si>
  <si>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</si>
  <si>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</si>
  <si>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</si>
  <si>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</si>
  <si>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</si>
  <si>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</si>
  <si>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</si>
  <si>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</si>
  <si>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</si>
  <si>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</si>
  <si>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</si>
  <si>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</si>
  <si>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</si>
  <si>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</si>
  <si>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</si>
  <si>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</si>
  <si>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</si>
  <si>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</si>
  <si>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</si>
  <si>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</si>
  <si>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</si>
  <si>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</si>
  <si>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</si>
  <si>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</si>
  <si>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</si>
  <si>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</si>
  <si>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</si>
  <si>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</si>
  <si>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</si>
  <si>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</si>
  <si>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</si>
  <si>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</si>
  <si>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</si>
  <si>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</si>
  <si>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</si>
  <si>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</si>
  <si>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</si>
  <si>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</si>
  <si>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</si>
  <si>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</si>
  <si>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</si>
  <si>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</si>
  <si>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</si>
  <si>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</si>
  <si>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</si>
  <si>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</si>
  <si>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</si>
  <si>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</si>
  <si>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</si>
  <si>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</si>
  <si>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</si>
  <si>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</si>
  <si>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</si>
  <si>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</si>
  <si>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</si>
  <si>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</si>
  <si>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</si>
  <si>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</si>
  <si>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</si>
  <si>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</si>
  <si>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</si>
  <si>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</si>
  <si>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</si>
  <si>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</si>
  <si>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</si>
  <si>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</si>
  <si>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</si>
  <si>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</si>
  <si>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</si>
  <si>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</si>
  <si>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</si>
  <si>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</si>
  <si>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</si>
  <si>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</si>
  <si>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</si>
  <si>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</si>
  <si>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</si>
  <si>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</si>
  <si>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</si>
  <si>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</si>
  <si>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</si>
  <si>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</si>
  <si>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</si>
  <si>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</si>
  <si>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</si>
  <si>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</si>
  <si>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</si>
  <si>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</si>
  <si>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</si>
  <si>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</si>
  <si>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</si>
  <si>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</si>
  <si>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</si>
  <si>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</si>
  <si>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</si>
  <si>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</si>
  <si>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</si>
  <si>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</si>
  <si>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</si>
  <si>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</si>
  <si>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</si>
  <si>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</si>
  <si>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</si>
  <si>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</si>
  <si>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</si>
  <si>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</si>
  <si>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</si>
  <si>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</si>
  <si>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</si>
  <si>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</si>
  <si>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</si>
  <si>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</si>
  <si>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</si>
  <si>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</si>
  <si>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</si>
  <si>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</si>
  <si>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</si>
  <si>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</si>
  <si>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</si>
  <si>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</si>
  <si>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</si>
  <si>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</si>
  <si>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</si>
  <si>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</si>
  <si>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</si>
  <si>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</si>
  <si>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</si>
  <si>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</si>
  <si>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</si>
  <si>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</si>
  <si>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</si>
  <si>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</si>
  <si>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</si>
  <si>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</si>
  <si>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</si>
  <si>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</si>
  <si>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</si>
  <si>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</si>
  <si>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</si>
  <si>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</si>
  <si>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</si>
  <si>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</si>
  <si>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</si>
  <si>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</si>
  <si>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</si>
  <si>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</si>
  <si>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</si>
  <si>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</si>
  <si>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</si>
  <si>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</si>
  <si>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</si>
  <si>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</si>
  <si>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</si>
  <si>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</si>
  <si>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</si>
  <si>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</si>
  <si>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</si>
  <si>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</si>
  <si>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</si>
  <si>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</si>
  <si>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</si>
  <si>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</si>
  <si>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</si>
  <si>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</si>
  <si>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</si>
  <si>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</si>
  <si>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</si>
  <si>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</si>
  <si>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</si>
  <si>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</si>
  <si>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</si>
  <si>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</si>
  <si>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</si>
  <si>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</si>
  <si>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</si>
  <si>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</si>
  <si>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</si>
  <si>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</si>
  <si>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</si>
  <si>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</si>
  <si>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</si>
  <si>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</si>
  <si>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</si>
  <si>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</si>
  <si>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</si>
  <si>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</si>
  <si>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</si>
  <si>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</si>
  <si>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</si>
  <si>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</si>
  <si>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</si>
  <si>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</si>
  <si>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</si>
  <si>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</si>
  <si>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</si>
  <si>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</si>
  <si>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</si>
  <si>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</si>
  <si>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</si>
  <si>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</si>
  <si>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</si>
  <si>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</si>
  <si>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</si>
  <si>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</si>
  <si>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</si>
  <si>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</si>
  <si>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</si>
  <si>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</si>
  <si>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</si>
  <si>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</si>
  <si>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</si>
  <si>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</si>
  <si>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</si>
  <si>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</si>
  <si>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</si>
  <si>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</si>
  <si>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</si>
  <si>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</si>
  <si>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</si>
  <si>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</si>
  <si>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</si>
  <si>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</si>
  <si>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</si>
  <si>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</si>
  <si>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</si>
  <si>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</si>
  <si>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</si>
  <si>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</si>
  <si>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</si>
  <si>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</si>
  <si>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</si>
  <si>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</si>
  <si>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</si>
  <si>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</si>
  <si>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</si>
  <si>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</si>
  <si>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</si>
  <si>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</si>
  <si>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</si>
  <si>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</si>
  <si>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</si>
  <si>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</si>
  <si>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</si>
  <si>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</si>
  <si>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</si>
  <si>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</si>
  <si>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</si>
  <si>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</si>
  <si>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</si>
  <si>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</si>
  <si>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</si>
  <si>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</si>
  <si>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</si>
  <si>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</si>
  <si>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</si>
  <si>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</si>
  <si>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</si>
  <si>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</si>
  <si>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</si>
  <si>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</si>
  <si>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</si>
  <si>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</si>
  <si>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</si>
  <si>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</si>
  <si>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</si>
  <si>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</si>
  <si>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</si>
  <si>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</si>
  <si>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</si>
  <si>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</si>
  <si>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</si>
  <si>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</si>
  <si>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</si>
  <si>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</si>
  <si>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</si>
  <si>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</si>
  <si>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</si>
  <si>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</si>
  <si>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</si>
  <si>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</si>
  <si>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</si>
  <si>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</si>
  <si>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</si>
  <si>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</si>
  <si>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</si>
  <si>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</si>
  <si>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</si>
  <si>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</si>
  <si>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</si>
  <si>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</si>
  <si>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</si>
  <si>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</si>
  <si>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</si>
  <si>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</si>
  <si>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</si>
  <si>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</si>
  <si>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</si>
  <si>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</si>
  <si>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</si>
  <si>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</si>
  <si>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</si>
  <si>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</si>
  <si>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</si>
  <si>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</si>
  <si>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</si>
  <si>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</si>
  <si>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</si>
  <si>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</si>
  <si>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</si>
  <si>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</si>
  <si>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</si>
  <si>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</si>
  <si>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</si>
  <si>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</si>
  <si>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</si>
  <si>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</si>
  <si>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</si>
  <si>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</si>
  <si>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</si>
  <si>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</si>
  <si>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</si>
  <si>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</si>
  <si>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</si>
  <si>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</si>
  <si>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</si>
  <si>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</si>
  <si>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</si>
  <si>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</si>
  <si>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</si>
  <si>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</si>
  <si>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</si>
  <si>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</si>
  <si>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</si>
  <si>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</si>
  <si>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</si>
  <si>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</si>
  <si>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</si>
  <si>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</si>
  <si>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</si>
  <si>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</si>
  <si>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</si>
  <si>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</si>
  <si>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</si>
  <si>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</si>
  <si>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</si>
  <si>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</si>
  <si>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</si>
  <si>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</si>
  <si>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</si>
  <si>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</si>
  <si>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</si>
  <si>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</si>
  <si>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</si>
  <si>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</si>
  <si>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</si>
  <si>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</si>
  <si>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</si>
  <si>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</si>
  <si>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</si>
  <si>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</si>
  <si>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</si>
  <si>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</si>
  <si>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</si>
  <si>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</si>
  <si>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</si>
  <si>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</si>
  <si>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</si>
  <si>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</si>
  <si>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</si>
  <si>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</si>
  <si>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</si>
  <si>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</si>
  <si>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</si>
  <si>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</si>
  <si>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</si>
  <si>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</si>
  <si>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</si>
  <si>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</si>
  <si>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</si>
  <si>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</si>
  <si>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</si>
  <si>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</si>
  <si>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</si>
  <si>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</si>
  <si>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</si>
  <si>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</si>
  <si>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</si>
  <si>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</si>
  <si>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</si>
  <si>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</si>
  <si>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</si>
  <si>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</si>
  <si>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</si>
  <si>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</si>
  <si>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</si>
  <si>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</si>
  <si>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</si>
  <si>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</si>
  <si>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</si>
  <si>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</si>
  <si>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</si>
  <si>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</si>
  <si>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</si>
  <si>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</si>
  <si>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</si>
  <si>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</si>
  <si>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</si>
  <si>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</si>
  <si>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</si>
  <si>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</si>
  <si>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</si>
  <si>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</si>
  <si>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</si>
  <si>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</si>
  <si>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</si>
  <si>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</si>
  <si>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</si>
  <si>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</si>
  <si>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</si>
  <si>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</si>
  <si>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</si>
  <si>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</si>
  <si>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</si>
  <si>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</si>
  <si>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</si>
  <si>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</si>
  <si>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</si>
  <si>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</si>
  <si>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</si>
  <si>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</si>
  <si>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</si>
  <si>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</si>
  <si>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</si>
  <si>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</si>
  <si>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</si>
  <si>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</si>
  <si>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</si>
  <si>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</si>
  <si>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</si>
  <si>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</si>
  <si>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</si>
  <si>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</si>
  <si>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</si>
  <si>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</si>
  <si>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</si>
  <si>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</si>
  <si>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</si>
  <si>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</si>
  <si>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</si>
  <si>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</si>
  <si>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</si>
  <si>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</si>
  <si>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</si>
  <si>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</si>
  <si>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</si>
  <si>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</si>
  <si>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</si>
  <si>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</si>
  <si>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</si>
  <si>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</si>
  <si>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</si>
  <si>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</si>
  <si>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</si>
  <si>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</si>
  <si>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</si>
  <si>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</si>
  <si>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</si>
  <si>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</si>
  <si>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</si>
  <si>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</si>
  <si>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</si>
  <si>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</si>
  <si>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</si>
  <si>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</si>
  <si>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</si>
  <si>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</si>
  <si>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</si>
  <si>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</si>
  <si>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</si>
  <si>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</si>
  <si>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</si>
  <si>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</si>
  <si>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</si>
  <si>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</si>
  <si>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</si>
  <si>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</si>
  <si>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</si>
  <si>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</si>
  <si>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</si>
  <si>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</si>
  <si>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</si>
  <si>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</si>
  <si>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</si>
  <si>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</si>
  <si>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</si>
  <si>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</si>
  <si>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</si>
  <si>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</si>
  <si>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</si>
  <si>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</si>
  <si>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</si>
  <si>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</si>
  <si>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</si>
  <si>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</si>
  <si>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</si>
  <si>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</si>
  <si>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</si>
  <si>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</si>
  <si>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</si>
  <si>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</si>
  <si>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</si>
  <si>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</si>
  <si>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</si>
  <si>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</si>
  <si>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</si>
  <si>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</si>
  <si>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</si>
  <si>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</si>
  <si>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</si>
  <si>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</si>
  <si>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</si>
  <si>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</si>
  <si>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</si>
  <si>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</si>
  <si>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</si>
  <si>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</si>
  <si>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</si>
  <si>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</si>
  <si>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</si>
  <si>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</si>
  <si>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</si>
  <si>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</si>
  <si>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</si>
  <si>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</si>
  <si>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</si>
  <si>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</si>
  <si>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</si>
  <si>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</si>
  <si>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</si>
  <si>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</si>
  <si>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</si>
  <si>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</si>
  <si>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</si>
  <si>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</si>
  <si>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</si>
  <si>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</si>
  <si>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</si>
  <si>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</si>
  <si>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</si>
  <si>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</si>
  <si>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</si>
  <si>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</si>
  <si>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</si>
  <si>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</si>
  <si>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</si>
  <si>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</si>
  <si>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</si>
  <si>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</si>
  <si>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</si>
  <si>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</si>
  <si>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</si>
  <si>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</si>
  <si>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</si>
  <si>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</si>
  <si>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</si>
  <si>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</si>
  <si>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</si>
  <si>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</si>
  <si>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</si>
  <si>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</si>
  <si>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</si>
  <si>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</si>
  <si>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</si>
  <si>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</si>
  <si>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</si>
  <si>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</si>
  <si>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</si>
  <si>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</si>
  <si>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</si>
  <si>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</si>
  <si>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</si>
  <si>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</si>
  <si>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</si>
  <si>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</si>
  <si>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</si>
  <si>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</si>
  <si>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</si>
  <si>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</si>
  <si>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</si>
  <si>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</si>
  <si>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</si>
  <si>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</si>
  <si>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</si>
  <si>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</si>
  <si>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</si>
  <si>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</si>
  <si>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</si>
  <si>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</si>
  <si>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</si>
  <si>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</si>
  <si>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</si>
  <si>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</si>
  <si>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</si>
  <si>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</si>
  <si>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</si>
  <si>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</si>
  <si>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</si>
  <si>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</si>
  <si>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</si>
  <si>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</si>
  <si>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</si>
  <si>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</si>
  <si>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</si>
  <si>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</si>
  <si>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</si>
  <si>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</si>
  <si>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</si>
  <si>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</si>
  <si>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</si>
  <si>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</si>
  <si>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</si>
  <si>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</si>
  <si>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</si>
  <si>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</si>
  <si>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</si>
  <si>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</si>
  <si>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</si>
  <si>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</si>
  <si>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</si>
  <si>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</si>
  <si>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</si>
  <si>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</si>
  <si>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</si>
  <si>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</si>
  <si>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</si>
  <si>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</si>
  <si>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</si>
  <si>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</si>
  <si>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</si>
  <si>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</si>
  <si>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</si>
  <si>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</si>
  <si>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</si>
  <si>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</si>
  <si>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</si>
  <si>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</si>
  <si>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</si>
  <si>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</si>
  <si>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</si>
  <si>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</si>
  <si>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</si>
  <si>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</si>
  <si>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</si>
  <si>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</si>
  <si>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</si>
  <si>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</si>
  <si>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</si>
  <si>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</si>
  <si>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</si>
  <si>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</si>
  <si>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</si>
  <si>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</si>
  <si>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</si>
  <si>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</si>
  <si>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</si>
  <si>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</si>
  <si>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</si>
  <si>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</si>
  <si>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</si>
  <si>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</si>
  <si>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</si>
  <si>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</si>
  <si>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</si>
  <si>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</si>
  <si>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</si>
  <si>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</si>
  <si>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</si>
  <si>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</si>
  <si>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</si>
  <si>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</si>
  <si>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</si>
  <si>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</si>
  <si>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</si>
  <si>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</si>
  <si>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</si>
  <si>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</si>
  <si>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</si>
  <si>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</si>
  <si>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</si>
  <si>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</si>
  <si>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</si>
  <si>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</si>
  <si>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</si>
  <si>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</si>
  <si>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</si>
  <si>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</si>
  <si>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</si>
  <si>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</si>
  <si>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</si>
  <si>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</si>
  <si>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</si>
  <si>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</si>
  <si>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</si>
  <si>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</si>
  <si>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</si>
  <si>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</si>
  <si>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</si>
  <si>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</si>
  <si>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</si>
  <si>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</si>
  <si>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</si>
  <si>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</si>
  <si>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</si>
  <si>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</si>
  <si>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</si>
  <si>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</si>
  <si>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</si>
  <si>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</si>
  <si>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</si>
  <si>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</si>
  <si>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</si>
  <si>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</si>
  <si>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</si>
  <si>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</si>
  <si>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</si>
  <si>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</si>
  <si>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</si>
  <si>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</si>
  <si>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</si>
  <si>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</si>
  <si>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</si>
  <si>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</si>
  <si>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</si>
  <si>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</si>
  <si>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</si>
  <si>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</si>
  <si>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</si>
  <si>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</si>
  <si>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</si>
  <si>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</si>
  <si>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</si>
  <si>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</si>
  <si>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</si>
  <si>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</si>
  <si>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</si>
  <si>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</si>
  <si>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</si>
  <si>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</si>
  <si>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</si>
  <si>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</si>
  <si>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</si>
  <si>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</si>
  <si>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</si>
  <si>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</si>
  <si>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</si>
  <si>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</si>
  <si>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</si>
  <si>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</si>
  <si>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</si>
  <si>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</si>
  <si>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</si>
  <si>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</si>
  <si>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</si>
  <si>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</si>
  <si>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</si>
  <si>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</si>
  <si>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</si>
  <si>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</si>
  <si>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</si>
  <si>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</si>
  <si>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</si>
  <si>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</si>
  <si>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</si>
  <si>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</si>
  <si>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</si>
  <si>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</si>
  <si>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</si>
  <si>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</si>
  <si>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</si>
  <si>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</si>
  <si>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</si>
  <si>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</si>
  <si>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</si>
  <si>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</si>
  <si>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</si>
  <si>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</si>
  <si>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</si>
  <si>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</si>
  <si>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</si>
  <si>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</si>
  <si>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</si>
  <si>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</si>
  <si>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</si>
  <si>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</si>
  <si>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</si>
  <si>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</si>
  <si>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</si>
  <si>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</si>
  <si>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</si>
  <si>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</si>
  <si>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</si>
  <si>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</si>
  <si>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</si>
  <si>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</si>
  <si>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</si>
  <si>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</si>
  <si>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</si>
  <si>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</si>
  <si>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</si>
  <si>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</si>
  <si>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</si>
  <si>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</si>
  <si>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</si>
  <si>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</si>
  <si>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</si>
  <si>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</si>
  <si>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</si>
  <si>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</si>
  <si>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</si>
  <si>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</si>
  <si>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</si>
  <si>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</si>
  <si>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</si>
  <si>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</si>
  <si>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</si>
  <si>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</si>
  <si>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</si>
  <si>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</si>
  <si>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</si>
  <si>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</si>
  <si>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</si>
  <si>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</si>
  <si>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</si>
  <si>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</si>
  <si>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</si>
  <si>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</si>
  <si>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</si>
  <si>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</si>
  <si>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</si>
  <si>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</si>
  <si>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</si>
  <si>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</si>
  <si>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</si>
  <si>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</si>
  <si>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</si>
  <si>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</si>
  <si>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</si>
  <si>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</si>
  <si>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</si>
  <si>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</si>
  <si>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</si>
  <si>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</si>
  <si>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</si>
  <si>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</si>
  <si>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</si>
  <si>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</si>
  <si>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</si>
  <si>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</si>
  <si>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</si>
  <si>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</si>
  <si>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</si>
  <si>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</si>
  <si>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</si>
  <si>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</si>
  <si>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</si>
  <si>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</si>
  <si>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</si>
  <si>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</si>
  <si>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</si>
  <si>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</si>
  <si>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</si>
  <si>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</si>
  <si>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</si>
  <si>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</si>
  <si>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</si>
  <si>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</si>
  <si>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</si>
  <si>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</si>
  <si>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</si>
  <si>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</si>
  <si>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</si>
  <si>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</si>
  <si>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</si>
  <si>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</si>
  <si>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</si>
  <si>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</si>
  <si>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</si>
  <si>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</si>
  <si>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</si>
  <si>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</si>
  <si>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</si>
  <si>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</si>
  <si>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</si>
  <si>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</si>
  <si>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</si>
  <si>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</si>
  <si>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</si>
  <si>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</si>
  <si>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</si>
  <si>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</si>
  <si>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</si>
  <si>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</si>
  <si>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</si>
  <si>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</si>
  <si>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</si>
  <si>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</si>
  <si>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</si>
  <si>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</si>
  <si>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</si>
  <si>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</si>
  <si>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</si>
  <si>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</si>
  <si>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</si>
  <si>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</si>
  <si>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</si>
  <si>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</si>
  <si>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</si>
  <si>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</si>
  <si>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</si>
  <si>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</si>
  <si>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</si>
  <si>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</si>
  <si>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</si>
  <si>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</si>
  <si>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</si>
  <si>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</si>
  <si>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</si>
  <si>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</si>
  <si>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</si>
  <si>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</si>
  <si>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</si>
  <si>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</si>
  <si>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</si>
  <si>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</si>
  <si>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</si>
  <si>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</si>
  <si>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</si>
  <si>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</si>
  <si>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</si>
  <si>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</si>
  <si>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</si>
  <si>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</si>
  <si>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</si>
  <si>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</si>
  <si>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</si>
  <si>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</si>
  <si>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</si>
  <si>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</si>
  <si>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</si>
  <si>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</si>
  <si>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</si>
  <si>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</si>
  <si>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</si>
  <si>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</si>
  <si>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</si>
  <si>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</si>
  <si>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</si>
  <si>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</si>
  <si>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</si>
  <si>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</si>
  <si>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</si>
  <si>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</si>
  <si>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</si>
  <si>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</si>
  <si>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</si>
  <si>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</si>
  <si>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</si>
  <si>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</si>
  <si>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</si>
  <si>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</si>
  <si>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</si>
  <si>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</si>
  <si>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</si>
  <si>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</si>
  <si>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</si>
  <si>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</si>
  <si>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</si>
  <si>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</si>
  <si>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</si>
  <si>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</si>
  <si>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</si>
  <si>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</si>
  <si>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</si>
  <si>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</si>
  <si>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</si>
  <si>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</si>
  <si>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</si>
  <si>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</si>
  <si>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</si>
  <si>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</si>
  <si>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</si>
  <si>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</si>
  <si>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</si>
  <si>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</si>
  <si>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</si>
  <si>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</si>
  <si>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</si>
  <si>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</si>
  <si>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</si>
  <si>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</si>
  <si>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</si>
  <si>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</si>
  <si>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</si>
  <si>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</si>
  <si>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</si>
  <si>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</si>
  <si>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</si>
  <si>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</si>
  <si>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</si>
  <si>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</si>
  <si>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</si>
  <si>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</si>
  <si>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</si>
  <si>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</si>
  <si>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</si>
  <si>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</si>
  <si>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</si>
  <si>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</si>
  <si>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</si>
  <si>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</si>
  <si>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</si>
  <si>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</si>
  <si>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</si>
  <si>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</si>
  <si>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</si>
  <si>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</si>
  <si>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</si>
  <si>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</si>
  <si>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</si>
  <si>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</si>
  <si>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</si>
  <si>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</si>
  <si>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</si>
  <si>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</si>
  <si>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</si>
  <si>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</si>
  <si>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</si>
  <si>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</si>
  <si>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</si>
  <si>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</si>
  <si>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</si>
  <si>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</si>
  <si>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</si>
  <si>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</si>
  <si>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</si>
  <si>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</si>
  <si>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</si>
  <si>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</si>
  <si>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</si>
  <si>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</si>
  <si>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</si>
  <si>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</si>
  <si>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</si>
  <si>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</si>
  <si>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</si>
  <si>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</si>
  <si>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</si>
  <si>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</si>
  <si>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</si>
  <si>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</si>
  <si>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</si>
  <si>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</si>
  <si>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</si>
  <si>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</si>
  <si>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</si>
  <si>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</si>
  <si>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</si>
  <si>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</si>
  <si>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</si>
  <si>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</si>
  <si>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</si>
  <si>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</si>
  <si>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</si>
  <si>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</si>
  <si>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</si>
  <si>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</si>
  <si>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</si>
  <si>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</si>
  <si>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</si>
  <si>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</si>
  <si>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</si>
  <si>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</si>
  <si>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</si>
  <si>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</si>
  <si>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</si>
  <si>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</si>
  <si>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</si>
  <si>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</si>
  <si>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</si>
  <si>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</si>
  <si>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</si>
  <si>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</si>
  <si>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</si>
  <si>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</si>
  <si>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</si>
  <si>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</si>
  <si>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</si>
  <si>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</si>
  <si>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</si>
  <si>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</si>
  <si>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</si>
  <si>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</si>
  <si>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</si>
  <si>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</si>
  <si>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</si>
  <si>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</si>
  <si>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</si>
  <si>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</si>
  <si>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</si>
  <si>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</si>
  <si>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</si>
  <si>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</si>
  <si>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</si>
  <si>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</si>
  <si>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</si>
  <si>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</si>
  <si>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</si>
  <si>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</si>
  <si>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</si>
  <si>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</si>
  <si>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</si>
  <si>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</si>
  <si>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</si>
  <si>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</si>
  <si>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</si>
  <si>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</si>
  <si>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</si>
  <si>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</si>
  <si>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</si>
  <si>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</si>
  <si>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</si>
  <si>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</si>
  <si>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</si>
  <si>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</si>
  <si>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</si>
  <si>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</si>
  <si>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</si>
  <si>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</si>
  <si>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</si>
  <si>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</si>
  <si>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</si>
  <si>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</si>
  <si>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</si>
  <si>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</si>
  <si>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</si>
  <si>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</si>
  <si>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</si>
  <si>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</si>
  <si>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</si>
  <si>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</si>
  <si>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</si>
  <si>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</si>
  <si>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</si>
  <si>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</si>
  <si>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</si>
  <si>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</si>
  <si>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</si>
  <si>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</si>
  <si>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</si>
  <si>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</si>
  <si>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</si>
  <si>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</si>
  <si>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</si>
  <si>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</si>
  <si>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</si>
  <si>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</si>
  <si>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</si>
  <si>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</si>
  <si>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</si>
  <si>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</si>
  <si>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</si>
  <si>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</si>
  <si>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</si>
  <si>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</si>
  <si>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</si>
  <si>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</si>
  <si>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</si>
  <si>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</si>
  <si>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</si>
  <si>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</si>
  <si>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</si>
  <si>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</si>
  <si>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</si>
  <si>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</si>
  <si>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</si>
  <si>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</si>
  <si>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</si>
  <si>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</si>
  <si>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</si>
  <si>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</si>
  <si>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</si>
  <si>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</si>
  <si>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</si>
  <si>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</si>
  <si>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</si>
  <si>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</si>
  <si>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</si>
  <si>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</si>
  <si>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</si>
  <si>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</si>
  <si>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</si>
  <si>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</si>
  <si>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</si>
  <si>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</si>
  <si>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</si>
  <si>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</si>
  <si>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</si>
  <si>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</si>
  <si>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</si>
  <si>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</si>
  <si>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</si>
  <si>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</si>
  <si>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</si>
  <si>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</si>
  <si>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</si>
  <si>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</si>
  <si>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</si>
  <si>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</si>
  <si>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</si>
  <si>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</si>
  <si>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</si>
  <si>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</si>
  <si>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</si>
  <si>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</si>
  <si>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</si>
  <si>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</si>
  <si>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</si>
  <si>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</si>
  <si>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</si>
  <si>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</si>
  <si>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</si>
  <si>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</si>
  <si>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</si>
  <si>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</si>
  <si>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</si>
  <si>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</si>
  <si>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</si>
  <si>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</si>
  <si>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</si>
  <si>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</si>
  <si>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</si>
  <si>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</si>
  <si>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</si>
  <si>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</si>
  <si>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</si>
  <si>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</si>
  <si>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</si>
  <si>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</si>
  <si>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</si>
  <si>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</si>
  <si>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</si>
  <si>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</si>
  <si>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</si>
  <si>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</si>
  <si>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</si>
  <si>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</si>
  <si>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</si>
  <si>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</si>
  <si>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</si>
  <si>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</si>
  <si>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</si>
  <si>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</si>
  <si>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</si>
  <si>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</si>
  <si>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</si>
  <si>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</si>
  <si>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</si>
  <si>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</si>
  <si>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</si>
  <si>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</si>
  <si>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</si>
  <si>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</si>
  <si>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</si>
  <si>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</si>
  <si>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</si>
  <si>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</si>
  <si>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</si>
  <si>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</si>
  <si>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</si>
  <si>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</si>
  <si>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</si>
  <si>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</si>
  <si>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</si>
  <si>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</si>
  <si>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</si>
  <si>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</si>
  <si>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</si>
  <si>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</si>
  <si>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</si>
  <si>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</si>
  <si>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</si>
  <si>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</si>
  <si>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</si>
  <si>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</si>
  <si>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</si>
  <si>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</si>
  <si>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</si>
  <si>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</si>
  <si>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</si>
  <si>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</si>
  <si>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</si>
  <si>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</si>
  <si>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</si>
  <si>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</si>
  <si>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</si>
  <si>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</si>
  <si>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</si>
  <si>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</si>
  <si>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</si>
  <si>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</si>
  <si>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</si>
  <si>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</si>
  <si>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</si>
  <si>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</si>
  <si>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</si>
  <si>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</si>
  <si>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</si>
  <si>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</si>
  <si>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</si>
  <si>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</si>
  <si>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</si>
  <si>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</si>
  <si>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</si>
  <si>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</si>
  <si>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</si>
  <si>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</si>
  <si>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</si>
  <si>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</si>
  <si>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</si>
  <si>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</si>
  <si>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</si>
  <si>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</si>
  <si>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</si>
  <si>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</si>
  <si>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</si>
  <si>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</si>
  <si>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</si>
  <si>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</si>
  <si>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</si>
  <si>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</si>
  <si>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</si>
  <si>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</si>
  <si>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</si>
  <si>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</si>
  <si>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</si>
  <si>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</si>
  <si>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</si>
  <si>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</si>
  <si>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</si>
  <si>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</si>
  <si>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</si>
  <si>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</si>
  <si>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</si>
  <si>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</si>
  <si>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</si>
  <si>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</si>
  <si>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</si>
  <si>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</si>
  <si>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</si>
  <si>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</si>
  <si>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</si>
  <si>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</si>
  <si>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</si>
  <si>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</si>
  <si>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</si>
  <si>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</si>
  <si>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</si>
  <si>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</si>
  <si>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</si>
  <si>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</si>
  <si>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</si>
  <si>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</si>
  <si>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</si>
  <si>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</si>
  <si>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</si>
  <si>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</si>
  <si>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</si>
  <si>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</si>
  <si>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</si>
  <si>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</si>
  <si>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</si>
  <si>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</si>
  <si>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</si>
  <si>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</si>
  <si>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</si>
  <si>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</si>
  <si>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</si>
  <si>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</si>
  <si>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</si>
  <si>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</si>
  <si>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</si>
  <si>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</si>
  <si>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</si>
  <si>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</si>
  <si>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</si>
  <si>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</si>
  <si>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</si>
  <si>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</si>
  <si>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</si>
  <si>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</si>
  <si>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</si>
  <si>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</si>
  <si>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</si>
  <si>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</si>
  <si>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</si>
  <si>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</si>
  <si>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</si>
  <si>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</si>
  <si>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</si>
  <si>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</si>
  <si>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</si>
  <si>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</si>
  <si>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</si>
  <si>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</si>
  <si>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</si>
  <si>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</si>
  <si>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</si>
  <si>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</si>
  <si>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</si>
  <si>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</si>
  <si>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</si>
  <si>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</si>
  <si>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</si>
  <si>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</si>
  <si>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</si>
  <si>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</si>
  <si>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</si>
  <si>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</si>
  <si>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</si>
  <si>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</si>
  <si>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</si>
  <si>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</si>
  <si>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</si>
  <si>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</si>
  <si>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</si>
  <si>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</si>
  <si>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</si>
  <si>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</si>
  <si>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</si>
  <si>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</si>
  <si>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</si>
  <si>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</si>
  <si>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</si>
  <si>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</si>
  <si>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</si>
  <si>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</si>
  <si>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</si>
  <si>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</si>
  <si>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</si>
  <si>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</si>
  <si>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</si>
  <si>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</si>
  <si>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</si>
  <si>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</si>
  <si>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</si>
  <si>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</si>
  <si>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</si>
  <si>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</si>
  <si>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</si>
  <si>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</si>
  <si>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</si>
  <si>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</si>
  <si>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</si>
  <si>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</si>
  <si>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</si>
  <si>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</si>
  <si>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</si>
  <si>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</si>
  <si>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</si>
  <si>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</si>
  <si>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</si>
  <si>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</si>
  <si>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</si>
  <si>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</si>
  <si>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</si>
  <si>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</si>
  <si>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</si>
  <si>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</si>
  <si>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</si>
  <si>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</si>
  <si>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</si>
  <si>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</si>
  <si>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</si>
  <si>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</si>
  <si>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</si>
  <si>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</si>
  <si>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</si>
  <si>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</si>
  <si>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</si>
  <si>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</si>
  <si>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</si>
  <si>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</si>
  <si>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</si>
  <si>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</si>
  <si>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</si>
  <si>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</si>
  <si>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</si>
  <si>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</si>
  <si>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</si>
  <si>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</si>
  <si>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</si>
  <si>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</si>
  <si>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</si>
  <si>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</si>
  <si>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</si>
  <si>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</si>
  <si>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</si>
  <si>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</si>
  <si>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</si>
  <si>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</si>
  <si>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</si>
  <si>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</si>
  <si>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</si>
  <si>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</si>
  <si>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</si>
  <si>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</si>
  <si>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</si>
  <si>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</si>
  <si>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</si>
  <si>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</si>
  <si>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</si>
  <si>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</si>
  <si>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</si>
  <si>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</si>
  <si>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</si>
  <si>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</si>
  <si>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</si>
  <si>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</si>
  <si>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</si>
  <si>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</si>
  <si>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</si>
  <si>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</si>
  <si>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</si>
  <si>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</si>
  <si>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</si>
  <si>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</si>
  <si>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</si>
  <si>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</si>
  <si>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</si>
  <si>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</si>
  <si>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</si>
  <si>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</si>
  <si>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</si>
  <si>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</si>
  <si>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</si>
  <si>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</si>
  <si>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</si>
  <si>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</si>
  <si>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</si>
  <si>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</si>
  <si>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</si>
  <si>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</si>
  <si>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</si>
  <si>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</si>
  <si>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</si>
  <si>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</si>
  <si>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</si>
  <si>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</si>
  <si>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</si>
  <si>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</si>
  <si>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</si>
  <si>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</si>
  <si>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</si>
  <si>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</si>
  <si>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</si>
  <si>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</si>
  <si>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</si>
  <si>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</si>
  <si>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</si>
  <si>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</si>
  <si>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</si>
  <si>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</si>
  <si>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</si>
  <si>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</si>
  <si>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</si>
  <si>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</si>
  <si>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</si>
  <si>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</si>
  <si>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</si>
  <si>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</si>
  <si>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</si>
  <si>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</si>
  <si>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</si>
  <si>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</si>
  <si>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</si>
  <si>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</si>
  <si>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</si>
  <si>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</si>
  <si>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</si>
  <si>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</si>
  <si>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</si>
  <si>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</si>
  <si>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</si>
  <si>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</si>
  <si>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</si>
  <si>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</si>
  <si>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</si>
  <si>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</si>
  <si>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</si>
  <si>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</si>
  <si>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</si>
  <si>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</si>
  <si>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</si>
  <si>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</si>
  <si>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</si>
  <si>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</si>
  <si>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</si>
  <si>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</si>
  <si>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</si>
  <si>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</si>
  <si>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</si>
  <si>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</si>
  <si>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</si>
  <si>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</si>
  <si>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</si>
  <si>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</si>
  <si>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</si>
  <si>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</si>
  <si>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</si>
  <si>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</si>
  <si>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</si>
  <si>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</si>
  <si>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</si>
  <si>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</si>
  <si>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</si>
  <si>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</si>
  <si>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</si>
  <si>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</si>
  <si>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</si>
  <si>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</si>
  <si>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</si>
  <si>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</si>
  <si>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</si>
  <si>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</si>
  <si>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</si>
  <si>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</si>
  <si>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</si>
  <si>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</si>
  <si>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</si>
  <si>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</si>
  <si>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</si>
  <si>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</si>
  <si>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</si>
  <si>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</si>
  <si>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</si>
  <si>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</si>
  <si>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</si>
  <si>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</si>
  <si>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</si>
  <si>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</si>
  <si>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</si>
  <si>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</si>
  <si>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</si>
  <si>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</si>
  <si>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</si>
  <si>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</si>
  <si>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</si>
  <si>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</si>
  <si>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</si>
  <si>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</si>
  <si>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</si>
  <si>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</si>
  <si>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</si>
  <si>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</si>
  <si>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</si>
  <si>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</si>
  <si>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</si>
  <si>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</si>
  <si>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</si>
  <si>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</si>
  <si>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</si>
  <si>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</si>
  <si>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</si>
  <si>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</si>
  <si>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</si>
  <si>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</si>
  <si>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</si>
  <si>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</si>
  <si>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</si>
  <si>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</si>
  <si>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</si>
  <si>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</si>
  <si>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</si>
  <si>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</si>
  <si>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</si>
  <si>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</si>
  <si>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</si>
  <si>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</si>
  <si>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</si>
  <si>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</si>
  <si>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</si>
  <si>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</si>
  <si>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</si>
  <si>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</si>
  <si>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</si>
  <si>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</si>
  <si>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</si>
  <si>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</si>
  <si>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</si>
  <si>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</si>
  <si>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</si>
  <si>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</si>
  <si>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</si>
  <si>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</si>
  <si>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</si>
  <si>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</si>
  <si>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</si>
  <si>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</si>
  <si>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</si>
  <si>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</si>
  <si>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</si>
  <si>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</si>
  <si>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</si>
  <si>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</si>
  <si>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</si>
  <si>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</si>
  <si>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</si>
  <si>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</si>
  <si>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</si>
  <si>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</si>
  <si>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</si>
  <si>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</si>
  <si>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</si>
  <si>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</si>
  <si>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</si>
  <si>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</si>
  <si>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</si>
  <si>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</si>
  <si>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</si>
  <si>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</si>
  <si>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</si>
  <si>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</si>
  <si>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</si>
  <si>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</si>
  <si>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</si>
  <si>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</si>
  <si>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</si>
  <si>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</si>
  <si>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</si>
  <si>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</si>
  <si>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</si>
  <si>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</si>
  <si>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</si>
  <si>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</si>
  <si>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</si>
  <si>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</si>
  <si>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</si>
  <si>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</si>
  <si>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</si>
  <si>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</si>
  <si>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</si>
  <si>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</si>
  <si>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</si>
  <si>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</si>
  <si>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</si>
  <si>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</si>
  <si>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</si>
  <si>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</si>
  <si>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</si>
  <si>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</si>
  <si>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</si>
  <si>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</si>
  <si>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</si>
  <si>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</si>
  <si>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</si>
  <si>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</si>
  <si>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</si>
  <si>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</si>
  <si>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</si>
  <si>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</si>
  <si>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</si>
  <si>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</si>
  <si>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</si>
  <si>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</si>
  <si>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</si>
  <si>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</si>
  <si>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</si>
  <si>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</si>
  <si>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</si>
  <si>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</si>
  <si>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</si>
  <si>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</si>
  <si>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</si>
  <si>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</si>
  <si>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</si>
  <si>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</si>
  <si>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</si>
  <si>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</si>
  <si>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</si>
  <si>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</si>
  <si>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</si>
  <si>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</si>
  <si>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</si>
  <si>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</si>
  <si>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</si>
  <si>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</si>
  <si>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</si>
  <si>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</si>
  <si>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</si>
  <si>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</si>
  <si>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</si>
  <si>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</si>
  <si>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</si>
  <si>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</si>
  <si>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</si>
  <si>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</si>
  <si>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</si>
  <si>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</si>
  <si>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</si>
  <si>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</si>
  <si>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</si>
  <si>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</si>
  <si>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</si>
  <si>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</si>
  <si>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</si>
  <si>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</si>
  <si>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</si>
  <si>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</si>
  <si>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</si>
  <si>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</si>
  <si>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</si>
  <si>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</si>
  <si>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</si>
  <si>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</si>
  <si>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</si>
  <si>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</si>
  <si>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</si>
  <si>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</si>
  <si>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</si>
  <si>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</si>
  <si>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</si>
  <si>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</si>
  <si>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</si>
  <si>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</si>
  <si>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</si>
  <si>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</si>
  <si>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</si>
  <si>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</si>
  <si>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</si>
  <si>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</si>
  <si>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</si>
  <si>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</si>
  <si>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</si>
  <si>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</si>
  <si>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</si>
  <si>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</si>
  <si>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</si>
  <si>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</si>
  <si>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</si>
  <si>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</si>
  <si>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</si>
  <si>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</si>
  <si>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</si>
  <si>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</si>
  <si>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</si>
  <si>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</si>
  <si>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</si>
  <si>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</si>
  <si>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</si>
  <si>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</si>
  <si>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</si>
  <si>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</si>
  <si>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</si>
  <si>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</si>
  <si>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</si>
  <si>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</si>
  <si>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</si>
  <si>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</si>
  <si>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</si>
  <si>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</si>
  <si>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</si>
  <si>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</si>
  <si>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</si>
  <si>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</si>
  <si>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</si>
  <si>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</si>
  <si>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</si>
  <si>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</si>
  <si>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</si>
  <si>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</si>
  <si>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</si>
  <si>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</si>
  <si>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</si>
  <si>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</si>
  <si>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</si>
  <si>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</si>
  <si>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</si>
  <si>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</si>
  <si>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</si>
  <si>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</si>
  <si>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</si>
  <si>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</si>
  <si>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</si>
  <si>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</si>
  <si>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</si>
  <si>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</si>
  <si>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</si>
  <si>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</si>
  <si>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</si>
  <si>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</si>
  <si>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</si>
  <si>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</si>
  <si>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</si>
  <si>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</si>
  <si>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</si>
  <si>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</si>
  <si>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</si>
  <si>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</si>
  <si>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</si>
  <si>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</si>
  <si>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</si>
  <si>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</si>
  <si>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</si>
  <si>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</si>
  <si>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</si>
  <si>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</si>
  <si>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</si>
  <si>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</si>
  <si>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</si>
  <si>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</si>
  <si>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</si>
  <si>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</si>
  <si>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</si>
  <si>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</si>
  <si>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</si>
  <si>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</si>
  <si>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</si>
  <si>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</si>
  <si>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</si>
  <si>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</si>
  <si>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</si>
  <si>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</si>
  <si>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</si>
  <si>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</si>
  <si>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</si>
  <si>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</si>
  <si>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</si>
  <si>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</si>
  <si>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</si>
  <si>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</si>
  <si>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</si>
  <si>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</si>
  <si>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</si>
  <si>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</si>
  <si>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</si>
  <si>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</si>
  <si>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</si>
  <si>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</si>
  <si>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</si>
  <si>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</si>
  <si>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</si>
  <si>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</si>
  <si>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</si>
  <si>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</si>
  <si>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</si>
  <si>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</si>
  <si>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</si>
  <si>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</si>
  <si>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</si>
  <si>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</si>
  <si>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</si>
  <si>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</si>
  <si>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</si>
  <si>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</si>
  <si>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</si>
  <si>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</si>
  <si>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</si>
  <si>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</si>
  <si>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</si>
  <si>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</si>
  <si>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</si>
  <si>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</si>
  <si>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</si>
  <si>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</si>
  <si>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</si>
  <si>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</si>
  <si>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</si>
  <si>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</si>
  <si>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</si>
  <si>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</si>
  <si>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</si>
  <si>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</si>
  <si>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</si>
  <si>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</si>
  <si>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</si>
  <si>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</si>
  <si>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</si>
  <si>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</si>
  <si>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</si>
  <si>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</si>
  <si>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</si>
  <si>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</si>
  <si>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</si>
  <si>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</si>
  <si>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</si>
  <si>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</si>
  <si>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</si>
  <si>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</si>
  <si>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</si>
  <si>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</si>
  <si>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</si>
  <si>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</si>
  <si>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</si>
  <si>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</si>
  <si>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</si>
  <si>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</si>
  <si>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</si>
  <si>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</si>
  <si>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</si>
  <si>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</si>
  <si>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</si>
  <si>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</si>
  <si>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</si>
  <si>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</si>
  <si>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</si>
  <si>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</si>
  <si>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</si>
  <si>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</si>
  <si>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</si>
  <si>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</si>
  <si>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</si>
  <si>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</si>
  <si>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</si>
  <si>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</si>
  <si>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</si>
  <si>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</si>
  <si>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</si>
  <si>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</si>
  <si>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</si>
  <si>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</si>
  <si>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</si>
  <si>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</si>
  <si>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</si>
  <si>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</si>
  <si>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</si>
  <si>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</si>
  <si>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</si>
  <si>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</si>
  <si>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</si>
  <si>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</si>
  <si>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</si>
  <si>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</si>
  <si>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</si>
  <si>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</si>
  <si>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</si>
  <si>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</si>
  <si>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</si>
  <si>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</si>
  <si>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</si>
  <si>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</si>
  <si>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</si>
  <si>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</si>
  <si>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</si>
  <si>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</si>
  <si>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</si>
  <si>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</si>
  <si>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</si>
  <si>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</si>
  <si>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</si>
  <si>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</si>
  <si>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</si>
  <si>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</si>
  <si>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</si>
  <si>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</si>
  <si>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</si>
  <si>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</si>
  <si>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</si>
  <si>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</si>
  <si>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</si>
  <si>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</si>
  <si>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</si>
  <si>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</si>
  <si>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</si>
  <si>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</si>
  <si>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</si>
  <si>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</si>
  <si>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</si>
  <si>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</si>
  <si>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</si>
  <si>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</si>
  <si>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</si>
  <si>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</si>
  <si>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</si>
  <si>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</si>
  <si>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</si>
  <si>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</si>
  <si>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</si>
  <si>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</si>
  <si>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</si>
  <si>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</si>
  <si>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</si>
  <si>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</si>
  <si>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</si>
  <si>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</si>
  <si>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</si>
  <si>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</si>
  <si>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</si>
  <si>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</si>
  <si>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</si>
  <si>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</si>
  <si>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</si>
  <si>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</si>
  <si>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</si>
  <si>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</si>
  <si>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</si>
  <si>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</si>
  <si>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</si>
  <si>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</si>
  <si>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</si>
  <si>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</si>
  <si>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</si>
  <si>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</si>
  <si>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</si>
  <si>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</si>
  <si>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</si>
  <si>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</si>
  <si>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</si>
  <si>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</si>
  <si>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</si>
  <si>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</si>
  <si>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</si>
  <si>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</si>
  <si>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</si>
  <si>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</si>
  <si>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</si>
  <si>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</si>
  <si>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</si>
  <si>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</si>
  <si>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</si>
  <si>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</si>
  <si>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</si>
  <si>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</si>
  <si>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</si>
  <si>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</si>
  <si>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</si>
  <si>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</si>
  <si>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</si>
  <si>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</si>
  <si>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</si>
  <si>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</si>
  <si>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</si>
  <si>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</si>
  <si>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</si>
  <si>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</si>
  <si>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</si>
  <si>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</si>
  <si>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</si>
  <si>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</si>
  <si>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</si>
  <si>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</si>
  <si>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</si>
  <si>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</si>
  <si>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</si>
  <si>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</si>
  <si>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</si>
  <si>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</si>
  <si>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</si>
  <si>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</si>
  <si>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</si>
  <si>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</si>
  <si>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</si>
  <si>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</si>
  <si>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</si>
  <si>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</si>
  <si>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</si>
  <si>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</si>
  <si>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</si>
  <si>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</si>
  <si>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</si>
  <si>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</si>
  <si>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</si>
  <si>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</si>
  <si>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</si>
  <si>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</si>
  <si>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</si>
  <si>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</si>
  <si>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</si>
  <si>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</si>
  <si>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</si>
  <si>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</si>
  <si>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</si>
  <si>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</si>
  <si>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</si>
  <si>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</si>
  <si>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</si>
  <si>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</si>
  <si>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</si>
  <si>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</si>
  <si>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</si>
  <si>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</si>
  <si>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</si>
  <si>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</si>
  <si>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</si>
  <si>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</si>
  <si>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</si>
  <si>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</si>
  <si>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</si>
  <si>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</si>
  <si>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</si>
  <si>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</si>
  <si>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</si>
  <si>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</si>
  <si>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</si>
  <si>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</si>
  <si>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</si>
  <si>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</si>
  <si>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</si>
  <si>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</si>
  <si>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</si>
  <si>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</si>
  <si>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</si>
  <si>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</si>
  <si>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</si>
  <si>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</si>
  <si>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</si>
  <si>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</si>
  <si>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</si>
  <si>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</si>
  <si>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</si>
  <si>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</si>
  <si>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</si>
  <si>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</si>
  <si>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</si>
  <si>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</si>
  <si>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</si>
  <si>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</si>
  <si>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</si>
  <si>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</si>
  <si>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</si>
  <si>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</si>
  <si>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</si>
  <si>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</si>
  <si>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</si>
  <si>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</si>
  <si>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</si>
  <si>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</si>
  <si>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</si>
  <si>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</si>
  <si>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</si>
  <si>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</si>
  <si>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</si>
  <si>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</si>
  <si>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</si>
  <si>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</si>
  <si>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</si>
  <si>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</si>
  <si>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</si>
  <si>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</si>
  <si>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</si>
  <si>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</si>
  <si>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</si>
  <si>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</si>
  <si>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</si>
  <si>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</si>
  <si>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</si>
  <si>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</si>
  <si>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</si>
  <si>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</si>
  <si>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</si>
  <si>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</si>
  <si>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</si>
  <si>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</si>
  <si>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</si>
  <si>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</si>
  <si>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</si>
  <si>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</si>
  <si>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</si>
  <si>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</si>
  <si>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</si>
  <si>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</si>
  <si>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</si>
  <si>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</si>
  <si>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</si>
  <si>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</si>
  <si>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</si>
  <si>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</si>
  <si>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</si>
  <si>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</si>
  <si>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</si>
  <si>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</si>
  <si>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</si>
  <si>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</si>
  <si>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</si>
  <si>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</si>
  <si>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</si>
  <si>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</si>
  <si>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</si>
  <si>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</si>
  <si>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</si>
  <si>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</si>
  <si>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</si>
  <si>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</si>
  <si>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</si>
  <si>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</si>
  <si>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</si>
  <si>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</si>
  <si>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</si>
  <si>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</si>
  <si>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</si>
  <si>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</si>
  <si>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</si>
  <si>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</si>
  <si>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</si>
  <si>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</si>
  <si>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</si>
  <si>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</si>
  <si>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</si>
  <si>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</si>
  <si>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</si>
  <si>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</si>
  <si>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</si>
  <si>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</si>
  <si>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</si>
  <si>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</si>
  <si>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</si>
  <si>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</si>
  <si>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</si>
  <si>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</si>
  <si>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</si>
  <si>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</si>
  <si>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</si>
  <si>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</si>
  <si>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</si>
  <si>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</si>
  <si>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</si>
  <si>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</si>
  <si>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</si>
  <si>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</si>
  <si>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</si>
  <si>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</si>
  <si>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</si>
  <si>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</si>
  <si>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</si>
  <si>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</si>
  <si>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</si>
  <si>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</si>
  <si>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</si>
  <si>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</si>
  <si>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</si>
  <si>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</si>
  <si>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</si>
  <si>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</si>
  <si>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</si>
  <si>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</si>
  <si>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</si>
  <si>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</si>
  <si>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</si>
  <si>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</si>
  <si>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</si>
  <si>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</si>
  <si>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</si>
  <si>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</si>
  <si>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</si>
  <si>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</si>
  <si>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</si>
  <si>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</si>
  <si>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</si>
  <si>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</si>
  <si>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</si>
  <si>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</si>
  <si>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</si>
  <si>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</si>
  <si>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</si>
  <si>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</si>
  <si>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</si>
  <si>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</si>
  <si>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</si>
  <si>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</si>
  <si>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</si>
  <si>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</si>
  <si>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</si>
  <si>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</si>
  <si>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</si>
  <si>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</si>
  <si>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</si>
  <si>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</si>
  <si>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</si>
  <si>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</si>
  <si>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</si>
  <si>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</si>
  <si>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</si>
  <si>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</si>
  <si>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</si>
  <si>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</si>
  <si>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</si>
  <si>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</si>
  <si>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</si>
  <si>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</si>
  <si>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</si>
  <si>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</si>
  <si>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</si>
  <si>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</si>
  <si>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</si>
  <si>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</si>
  <si>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</si>
  <si>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</si>
  <si>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</si>
  <si>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</si>
  <si>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</si>
  <si>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</si>
  <si>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</si>
  <si>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</si>
  <si>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</si>
  <si>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</si>
  <si>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</si>
  <si>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</si>
  <si>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</si>
  <si>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</si>
  <si>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</si>
  <si>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</si>
  <si>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</si>
  <si>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</si>
  <si>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</si>
  <si>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</si>
  <si>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</si>
  <si>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</si>
  <si>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</si>
  <si>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</si>
  <si>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</si>
  <si>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</si>
  <si>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</si>
  <si>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</si>
  <si>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</si>
  <si>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</si>
  <si>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</si>
  <si>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</si>
  <si>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</si>
  <si>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</si>
  <si>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</si>
  <si>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</si>
  <si>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</si>
  <si>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</si>
  <si>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</si>
  <si>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</si>
  <si>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</si>
  <si>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</si>
  <si>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</si>
  <si>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</si>
  <si>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</si>
  <si>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</si>
  <si>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</si>
  <si>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</si>
  <si>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</si>
  <si>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</si>
  <si>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</si>
  <si>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</si>
  <si>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</si>
  <si>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</si>
  <si>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</si>
  <si>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</si>
  <si>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</si>
  <si>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</si>
  <si>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</si>
  <si>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</si>
  <si>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</si>
  <si>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</si>
  <si>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</si>
  <si>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</si>
  <si>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</si>
  <si>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</si>
  <si>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</si>
  <si>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</si>
  <si>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</si>
  <si>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</si>
  <si>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</si>
  <si>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</si>
  <si>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</si>
  <si>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</si>
  <si>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</si>
  <si>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</si>
  <si>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</si>
  <si>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</si>
  <si>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</si>
  <si>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</si>
  <si>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</si>
  <si>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</si>
  <si>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</si>
  <si>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</si>
  <si>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</si>
  <si>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</si>
  <si>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</si>
  <si>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</si>
  <si>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</si>
  <si>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</si>
  <si>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</si>
  <si>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</si>
  <si>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</si>
  <si>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</si>
  <si>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</si>
  <si>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</si>
  <si>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</si>
  <si>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</si>
  <si>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</si>
  <si>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</si>
  <si>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</si>
  <si>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</si>
  <si>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</si>
  <si>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</si>
  <si>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</si>
  <si>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</si>
  <si>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</si>
  <si>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</si>
  <si>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</si>
  <si>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</si>
  <si>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</si>
  <si>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</si>
  <si>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</si>
  <si>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</si>
  <si>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</si>
  <si>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</si>
  <si>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</si>
  <si>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</si>
  <si>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</si>
  <si>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</si>
  <si>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</si>
  <si>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</si>
  <si>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</si>
  <si>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</si>
  <si>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</si>
  <si>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</si>
  <si>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</si>
  <si>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</si>
  <si>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</si>
  <si>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</si>
  <si>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</si>
  <si>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</si>
  <si>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</si>
  <si>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</si>
  <si>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</si>
  <si>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</si>
  <si>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</si>
  <si>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</si>
  <si>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</si>
  <si>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</si>
  <si>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</si>
  <si>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</si>
  <si>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</si>
  <si>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</si>
  <si>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</si>
  <si>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</si>
  <si>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</si>
  <si>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</si>
  <si>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</si>
  <si>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</si>
  <si>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</si>
  <si>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</si>
  <si>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</si>
  <si>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</si>
  <si>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</si>
  <si>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</si>
  <si>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</si>
  <si>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</si>
  <si>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</si>
  <si>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</si>
  <si>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</si>
  <si>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</si>
  <si>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</si>
  <si>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</si>
  <si>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</si>
  <si>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</si>
  <si>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</si>
  <si>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</si>
  <si>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</si>
  <si>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</si>
  <si>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</si>
  <si>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</si>
  <si>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</si>
  <si>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</si>
  <si>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</si>
  <si>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</si>
  <si>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</si>
  <si>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</si>
  <si>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</si>
  <si>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</si>
  <si>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</si>
  <si>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</si>
  <si>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</si>
  <si>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</si>
  <si>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</si>
  <si>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</si>
  <si>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</si>
  <si>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</si>
  <si>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</si>
  <si>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</si>
  <si>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</si>
  <si>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</si>
  <si>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</si>
  <si>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</si>
  <si>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</si>
  <si>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</si>
  <si>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</si>
  <si>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</si>
  <si>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</si>
  <si>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</si>
  <si>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</si>
  <si>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</si>
  <si>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</si>
  <si>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</si>
  <si>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</si>
  <si>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</si>
  <si>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</si>
  <si>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</si>
  <si>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</si>
  <si>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</si>
  <si>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</si>
  <si>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</si>
  <si>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</si>
  <si>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</si>
  <si>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</si>
  <si>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</si>
  <si>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</si>
  <si>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</si>
  <si>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</si>
  <si>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</si>
  <si>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</si>
  <si>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</si>
  <si>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</si>
  <si>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</si>
  <si>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</si>
  <si>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</si>
  <si>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</si>
  <si>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</si>
  <si>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</si>
  <si>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</si>
  <si>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</si>
  <si>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</si>
  <si>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</si>
  <si>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</si>
  <si>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</si>
  <si>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</si>
  <si>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</si>
  <si>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</si>
  <si>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</si>
  <si>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</si>
  <si>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</si>
  <si>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</si>
  <si>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</si>
  <si>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</si>
  <si>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</si>
  <si>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</si>
  <si>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</si>
  <si>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</si>
  <si>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</si>
  <si>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</si>
  <si>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</si>
  <si>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</si>
  <si>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</si>
  <si>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</si>
  <si>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</si>
  <si>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</si>
  <si>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</si>
  <si>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</si>
  <si>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</si>
  <si>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</si>
  <si>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</si>
  <si>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</si>
  <si>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</si>
  <si>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</si>
  <si>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</si>
  <si>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</si>
  <si>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</si>
  <si>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</si>
  <si>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</si>
  <si>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</si>
  <si>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</si>
  <si>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</si>
  <si>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</si>
  <si>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</si>
  <si>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</si>
  <si>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</si>
  <si>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</si>
  <si>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</si>
  <si>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</si>
  <si>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</si>
  <si>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</si>
  <si>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</si>
  <si>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</si>
  <si>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</si>
  <si>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</si>
  <si>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</si>
  <si>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</si>
  <si>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</si>
  <si>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</si>
  <si>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</si>
  <si>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</si>
  <si>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</si>
  <si>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</si>
  <si>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</si>
  <si>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</si>
  <si>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</si>
  <si>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</si>
  <si>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</si>
  <si>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</si>
  <si>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</si>
  <si>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</si>
  <si>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</si>
  <si>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</si>
  <si>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</si>
  <si>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</si>
  <si>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</si>
  <si>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</si>
  <si>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</si>
  <si>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</si>
  <si>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</si>
  <si>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</si>
  <si>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</si>
  <si>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</si>
  <si>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</si>
  <si>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</si>
  <si>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</si>
  <si>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</si>
  <si>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</si>
  <si>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</si>
  <si>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</si>
  <si>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</si>
  <si>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</si>
  <si>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</si>
  <si>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</si>
  <si>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</si>
  <si>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</si>
  <si>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</si>
  <si>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</si>
  <si>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</si>
  <si>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</si>
  <si>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</si>
  <si>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</si>
  <si>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</si>
  <si>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</si>
  <si>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</si>
  <si>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</si>
  <si>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</si>
  <si>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</si>
  <si>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</si>
  <si>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</si>
  <si>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</si>
  <si>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</si>
  <si>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</si>
  <si>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</si>
  <si>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</si>
  <si>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</si>
  <si>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</si>
  <si>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</si>
  <si>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</si>
  <si>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</si>
  <si>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</si>
  <si>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</si>
  <si>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</si>
  <si>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</si>
  <si>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</si>
  <si>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</si>
  <si>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</si>
  <si>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</si>
  <si>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</si>
  <si>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</si>
  <si>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</si>
  <si>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</si>
  <si>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</si>
  <si>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</si>
  <si>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</si>
  <si>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</si>
  <si>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</si>
  <si>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</si>
  <si>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</si>
  <si>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</si>
  <si>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</si>
  <si>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</si>
  <si>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</si>
  <si>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</si>
  <si>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</si>
  <si>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</si>
  <si>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</si>
  <si>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</si>
  <si>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</si>
  <si>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</si>
  <si>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</si>
  <si>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</si>
  <si>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</si>
  <si>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</si>
  <si>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</si>
  <si>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</si>
  <si>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</si>
  <si>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</si>
  <si>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</si>
  <si>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</si>
  <si>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</si>
  <si>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</si>
  <si>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</si>
  <si>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</si>
  <si>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</si>
  <si>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</si>
  <si>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</si>
  <si>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</si>
  <si>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</si>
  <si>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</si>
  <si>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</si>
  <si>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</si>
  <si>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</si>
  <si>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</si>
  <si>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</si>
  <si>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</si>
  <si>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</si>
  <si>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</si>
  <si>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</si>
  <si>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</si>
  <si>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</si>
  <si>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</si>
  <si>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</si>
  <si>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</si>
  <si>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</si>
  <si>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</si>
  <si>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</si>
  <si>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</si>
  <si>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</si>
  <si>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</si>
  <si>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</si>
  <si>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</si>
  <si>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</si>
  <si>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</si>
  <si>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</si>
  <si>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</si>
  <si>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</si>
  <si>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</si>
  <si>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</si>
  <si>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</si>
  <si>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</si>
  <si>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</si>
  <si>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</si>
  <si>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</si>
  <si>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</si>
  <si>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</si>
  <si>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</si>
  <si>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</si>
  <si>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</si>
  <si>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</si>
  <si>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</si>
  <si>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</si>
  <si>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</si>
  <si>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</si>
  <si>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</si>
  <si>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</si>
  <si>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</si>
  <si>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</si>
  <si>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</si>
  <si>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</si>
  <si>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</si>
  <si>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</si>
  <si>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</si>
  <si>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</si>
  <si>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</si>
  <si>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</si>
  <si>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</si>
  <si>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</si>
  <si>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</si>
  <si>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</si>
  <si>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</si>
  <si>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</si>
  <si>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</si>
  <si>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</si>
  <si>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</si>
  <si>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</si>
  <si>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</si>
  <si>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</si>
  <si>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</si>
  <si>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</si>
  <si>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</si>
  <si>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</si>
  <si>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</si>
  <si>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</si>
  <si>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</si>
  <si>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</si>
  <si>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</si>
  <si>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</si>
  <si>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</si>
  <si>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</si>
  <si>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</si>
  <si>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</si>
  <si>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</si>
  <si>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</si>
  <si>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</si>
  <si>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</si>
  <si>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</si>
  <si>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</si>
  <si>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</si>
  <si>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</si>
  <si>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</si>
  <si>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</si>
  <si>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</si>
  <si>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</si>
  <si>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</si>
  <si>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</si>
  <si>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</si>
  <si>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</si>
  <si>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</si>
  <si>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</si>
  <si>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</si>
  <si>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</si>
  <si>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</si>
  <si>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</si>
  <si>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</si>
  <si>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</si>
  <si>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</si>
  <si>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</si>
  <si>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</si>
  <si>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</si>
  <si>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</si>
  <si>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</si>
  <si>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</si>
  <si>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</si>
  <si>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</si>
  <si>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</si>
  <si>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</si>
  <si>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</si>
  <si>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</si>
  <si>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</si>
  <si>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</si>
  <si>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</si>
  <si>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</si>
  <si>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</si>
  <si>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</si>
  <si>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</si>
  <si>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</si>
  <si>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</si>
  <si>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</si>
  <si>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</si>
  <si>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</si>
  <si>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</si>
  <si>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</si>
  <si>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</si>
  <si>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</si>
  <si>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</si>
  <si>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</si>
  <si>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</si>
  <si>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</si>
  <si>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</si>
  <si>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</si>
  <si>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</si>
  <si>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</si>
  <si>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</si>
  <si>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</si>
  <si>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</si>
  <si>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</si>
  <si>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</si>
  <si>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</si>
  <si>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</si>
  <si>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</si>
  <si>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</si>
  <si>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</si>
  <si>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</si>
  <si>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</si>
  <si>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</si>
  <si>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</si>
  <si>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</si>
  <si>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</si>
  <si>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</si>
  <si>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</si>
  <si>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</si>
  <si>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</si>
  <si>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</si>
  <si>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</si>
  <si>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</si>
  <si>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</si>
  <si>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</si>
  <si>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</si>
  <si>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</si>
  <si>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</si>
  <si>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</si>
  <si>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</si>
  <si>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</si>
  <si>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</si>
  <si>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</si>
  <si>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</si>
  <si>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</si>
  <si>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</si>
  <si>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</si>
  <si>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</si>
  <si>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</si>
  <si>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</si>
  <si>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</si>
  <si>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</si>
  <si>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</si>
  <si>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</si>
  <si>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</si>
  <si>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</si>
  <si>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</si>
  <si>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</si>
  <si>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</si>
  <si>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</si>
  <si>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</si>
  <si>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</si>
  <si>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</si>
  <si>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</si>
  <si>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</si>
  <si>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</si>
  <si>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</si>
  <si>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</si>
  <si>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</si>
  <si>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</si>
  <si>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</si>
  <si>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</si>
  <si>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</si>
  <si>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</si>
  <si>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</si>
  <si>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</si>
  <si>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</si>
  <si>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</si>
  <si>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</si>
  <si>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</si>
  <si>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</si>
  <si>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</si>
  <si>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</si>
  <si>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</si>
  <si>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</si>
  <si>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</si>
  <si>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</si>
  <si>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</si>
  <si>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</si>
  <si>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</si>
  <si>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</si>
  <si>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</si>
  <si>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</si>
  <si>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</si>
  <si>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</si>
  <si>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</si>
  <si>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</si>
  <si>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</si>
  <si>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</si>
  <si>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</si>
  <si>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</si>
  <si>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</si>
  <si>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</si>
  <si>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</si>
  <si>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</si>
  <si>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</si>
  <si>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</si>
  <si>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</si>
  <si>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</si>
  <si>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</si>
  <si>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</si>
  <si>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</si>
  <si>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</si>
  <si>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</si>
  <si>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</si>
  <si>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</si>
  <si>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</si>
  <si>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</si>
  <si>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</si>
  <si>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</si>
  <si>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</si>
  <si>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</si>
  <si>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</si>
  <si>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</si>
  <si>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</si>
  <si>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</si>
  <si>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</si>
  <si>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</si>
  <si>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</si>
  <si>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</si>
  <si>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</si>
  <si>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</si>
  <si>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</si>
  <si>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</si>
  <si>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</si>
  <si>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</si>
  <si>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</si>
  <si>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</si>
  <si>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</si>
  <si>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</si>
  <si>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</si>
  <si>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</si>
  <si>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</si>
  <si>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</si>
  <si>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</si>
  <si>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</si>
  <si>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</si>
  <si>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</si>
  <si>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</si>
  <si>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</si>
  <si>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</si>
  <si>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</si>
  <si>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</si>
  <si>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</si>
  <si>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</si>
  <si>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</si>
  <si>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</si>
  <si>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</si>
  <si>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</si>
  <si>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</si>
  <si>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</si>
  <si>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</si>
  <si>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</si>
  <si>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</si>
  <si>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</si>
  <si>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</si>
  <si>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</si>
  <si>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</si>
  <si>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</si>
  <si>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</si>
  <si>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</si>
  <si>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</si>
  <si>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</si>
  <si>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</si>
  <si>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</si>
  <si>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</si>
  <si>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</si>
  <si>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</si>
  <si>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</si>
  <si>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</si>
  <si>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</si>
  <si>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</si>
  <si>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</si>
  <si>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</si>
  <si>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</si>
  <si>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</si>
  <si>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</si>
  <si>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</si>
  <si>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</si>
  <si>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</si>
  <si>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</si>
  <si>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</si>
  <si>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</si>
  <si>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</si>
  <si>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</si>
  <si>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</si>
  <si>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</si>
  <si>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</si>
  <si>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</si>
  <si>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</si>
  <si>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</si>
  <si>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</si>
  <si>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</si>
  <si>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</si>
  <si>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</si>
  <si>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</si>
  <si>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</si>
  <si>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</si>
  <si>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</si>
  <si>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</si>
  <si>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</si>
  <si>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</si>
  <si>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</si>
  <si>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</si>
  <si>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</si>
  <si>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</si>
  <si>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</si>
  <si>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</si>
  <si>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</si>
  <si>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</si>
  <si>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</si>
  <si>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</si>
  <si>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</si>
  <si>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</si>
  <si>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</si>
  <si>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</si>
  <si>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</si>
  <si>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</si>
  <si>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</si>
  <si>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</si>
  <si>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</si>
  <si>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</si>
  <si>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</si>
  <si>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</si>
  <si>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</si>
  <si>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</si>
  <si>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</si>
  <si>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</si>
  <si>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</si>
  <si>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</si>
  <si>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</si>
  <si>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</si>
  <si>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</si>
  <si>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</si>
  <si>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</si>
  <si>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</si>
  <si>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</si>
  <si>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</si>
  <si>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</si>
  <si>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</si>
  <si>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</si>
  <si>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</si>
  <si>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</si>
  <si>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</si>
  <si>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</si>
  <si>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</si>
  <si>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</si>
  <si>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</si>
  <si>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</si>
  <si>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</si>
  <si>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</si>
  <si>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</si>
  <si>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</si>
  <si>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</si>
  <si>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</si>
  <si>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</si>
  <si>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</si>
  <si>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</si>
  <si>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</si>
  <si>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</si>
  <si>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</si>
  <si>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</si>
  <si>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</si>
  <si>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</si>
  <si>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</si>
  <si>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</si>
  <si>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</si>
  <si>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</si>
  <si>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</si>
  <si>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</si>
  <si>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</si>
  <si>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</si>
  <si>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</si>
  <si>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</si>
  <si>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</si>
  <si>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</si>
  <si>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</si>
  <si>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</si>
  <si>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</si>
  <si>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</si>
  <si>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</si>
  <si>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</si>
  <si>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</si>
  <si>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</si>
  <si>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</si>
  <si>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</si>
  <si>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</si>
  <si>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</si>
  <si>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</si>
  <si>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</si>
  <si>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</si>
  <si>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</si>
  <si>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</si>
  <si>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</si>
  <si>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</si>
  <si>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</si>
  <si>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</si>
  <si>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</si>
  <si>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</si>
  <si>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</si>
  <si>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</si>
  <si>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</si>
  <si>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</si>
  <si>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</si>
  <si>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</si>
  <si>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</si>
  <si>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</si>
  <si>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</si>
  <si>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</si>
  <si>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</si>
  <si>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</si>
  <si>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</si>
  <si>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</si>
  <si>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</si>
  <si>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</si>
  <si>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</si>
  <si>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</si>
  <si>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</si>
  <si>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</si>
  <si>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</si>
  <si>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</si>
  <si>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</si>
  <si>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</si>
  <si>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</si>
  <si>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</si>
  <si>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</si>
  <si>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</si>
  <si>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</si>
  <si>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</si>
  <si>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</si>
  <si>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</si>
  <si>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</si>
  <si>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</si>
  <si>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</si>
  <si>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</si>
  <si>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</si>
  <si>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</si>
  <si>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</si>
  <si>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</si>
  <si>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</si>
  <si>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</si>
  <si>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</si>
  <si>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</si>
  <si>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</si>
  <si>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</si>
  <si>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</si>
  <si>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</si>
  <si>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</si>
  <si>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</si>
  <si>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</si>
  <si>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</si>
  <si>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</si>
  <si>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</si>
  <si>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</si>
  <si>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</si>
  <si>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</si>
  <si>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</si>
  <si>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</si>
  <si>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</si>
  <si>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</si>
  <si>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</si>
  <si>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</si>
  <si>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</si>
  <si>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</si>
  <si>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</si>
  <si>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</si>
  <si>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</si>
  <si>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</si>
  <si>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</si>
  <si>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</si>
  <si>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</si>
  <si>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</si>
  <si>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</si>
  <si>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</si>
  <si>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</si>
  <si>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</si>
  <si>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</si>
  <si>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</si>
  <si>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</si>
  <si>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</si>
  <si>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</si>
  <si>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</si>
  <si>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</si>
  <si>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</si>
  <si>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</si>
  <si>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</si>
  <si>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</si>
  <si>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</si>
  <si>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</si>
  <si>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</si>
  <si>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</si>
  <si>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</si>
  <si>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</si>
  <si>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</si>
  <si>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</si>
  <si>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</si>
  <si>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</si>
  <si>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</si>
  <si>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</si>
  <si>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</si>
  <si>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</si>
  <si>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</si>
  <si>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</si>
  <si>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</si>
  <si>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</si>
  <si>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</si>
  <si>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</si>
  <si>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</si>
  <si>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</si>
  <si>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</si>
  <si>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</si>
  <si>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</si>
  <si>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</si>
  <si>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</si>
  <si>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</si>
  <si>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</si>
  <si>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</si>
  <si>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</si>
  <si>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</si>
  <si>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</si>
  <si>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</si>
  <si>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</si>
  <si>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</si>
  <si>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</si>
  <si>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</si>
  <si>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</si>
  <si>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</si>
  <si>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</si>
  <si>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</si>
  <si>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</si>
  <si>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</si>
  <si>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</si>
  <si>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</si>
  <si>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</si>
  <si>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</si>
  <si>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</si>
  <si>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</si>
  <si>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</si>
  <si>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</si>
  <si>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</si>
  <si>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</si>
  <si>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</si>
  <si>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</si>
  <si>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</si>
  <si>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</si>
  <si>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</si>
  <si>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</si>
  <si>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</si>
  <si>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</si>
  <si>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</si>
  <si>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</si>
  <si>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</si>
  <si>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</si>
  <si>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</si>
  <si>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</si>
  <si>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</si>
  <si>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</si>
  <si>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</si>
  <si>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</si>
  <si>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</si>
  <si>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</si>
  <si>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</si>
  <si>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</si>
  <si>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</si>
  <si>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</si>
  <si>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</si>
  <si>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</si>
  <si>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</si>
  <si>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</si>
  <si>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</si>
  <si>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</si>
  <si>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</si>
  <si>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</si>
  <si>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</si>
  <si>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</si>
  <si>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</si>
  <si>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</si>
  <si>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</si>
  <si>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</si>
  <si>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</si>
  <si>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</si>
  <si>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</si>
  <si>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</si>
  <si>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</si>
  <si>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</si>
  <si>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</si>
  <si>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</si>
  <si>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</si>
  <si>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</si>
  <si>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</si>
  <si>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</si>
  <si>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</si>
  <si>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</si>
  <si>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</si>
  <si>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</si>
  <si>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</si>
  <si>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</si>
  <si>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</si>
  <si>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</si>
  <si>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</si>
  <si>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</si>
  <si>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</si>
  <si>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</si>
  <si>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</si>
  <si>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</si>
  <si>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</si>
  <si>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</si>
  <si>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</si>
  <si>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</si>
  <si>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</si>
  <si>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</si>
  <si>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</si>
  <si>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</si>
  <si>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</si>
  <si>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</si>
  <si>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</si>
  <si>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</si>
  <si>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</si>
  <si>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</si>
  <si>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</si>
  <si>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</si>
  <si>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</si>
  <si>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</si>
  <si>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</si>
  <si>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</si>
  <si>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</si>
  <si>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</si>
  <si>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</si>
  <si>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</si>
  <si>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</si>
  <si>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</si>
  <si>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</si>
  <si>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</si>
  <si>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</si>
  <si>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</si>
  <si>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</si>
  <si>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</si>
  <si>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</si>
  <si>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</si>
  <si>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</si>
  <si>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</si>
  <si>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</si>
  <si>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</si>
  <si>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</si>
  <si>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</si>
  <si>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</si>
  <si>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</si>
  <si>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</si>
  <si>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</si>
  <si>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</si>
  <si>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</si>
  <si>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</si>
  <si>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</si>
  <si>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</si>
  <si>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</si>
  <si>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</si>
  <si>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</si>
  <si>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</si>
  <si>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</si>
  <si>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</si>
  <si>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</si>
  <si>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</si>
  <si>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</si>
  <si>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</si>
  <si>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</si>
  <si>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</si>
  <si>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</si>
  <si>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</si>
  <si>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</si>
  <si>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</si>
  <si>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</si>
  <si>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</si>
  <si>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</si>
  <si>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</si>
  <si>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</si>
  <si>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</si>
  <si>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</si>
  <si>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</si>
  <si>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</si>
  <si>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</si>
  <si>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</si>
  <si>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</si>
  <si>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</si>
  <si>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</si>
  <si>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</si>
  <si>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</si>
  <si>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</si>
  <si>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</si>
  <si>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</si>
  <si>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</si>
  <si>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</si>
  <si>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</si>
  <si>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</si>
  <si>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</si>
  <si>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</si>
  <si>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</si>
  <si>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</si>
  <si>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</si>
  <si>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</si>
  <si>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</si>
  <si>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</si>
  <si>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</si>
  <si>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</si>
  <si>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</si>
  <si>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</si>
  <si>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</si>
  <si>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</si>
  <si>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</si>
  <si>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</si>
  <si>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</si>
  <si>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</si>
  <si>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</si>
  <si>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</si>
  <si>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</si>
  <si>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</si>
  <si>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</si>
  <si>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</si>
  <si>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</si>
  <si>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</si>
  <si>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</si>
  <si>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</si>
  <si>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</si>
  <si>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</si>
  <si>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</si>
  <si>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</si>
  <si>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</si>
  <si>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</si>
  <si>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</si>
  <si>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</si>
  <si>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</si>
  <si>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</si>
  <si>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</si>
  <si>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</si>
  <si>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</si>
  <si>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</si>
  <si>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</si>
  <si>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</si>
  <si>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</si>
  <si>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</si>
  <si>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</si>
  <si>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</si>
  <si>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</si>
  <si>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</si>
  <si>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</si>
  <si>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</si>
  <si>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</si>
  <si>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</si>
  <si>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</si>
  <si>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</si>
  <si>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</si>
  <si>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</si>
  <si>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</si>
  <si>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</si>
  <si>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</si>
  <si>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</si>
  <si>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</si>
  <si>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</si>
  <si>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</si>
  <si>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</si>
  <si>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</si>
  <si>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</si>
  <si>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</si>
  <si>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</si>
  <si>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</si>
  <si>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</si>
  <si>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</si>
  <si>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</si>
  <si>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</si>
  <si>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</si>
  <si>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</si>
  <si>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</si>
  <si>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</si>
  <si>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</si>
  <si>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</si>
  <si>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</si>
  <si>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</si>
  <si>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</si>
  <si>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</si>
  <si>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</si>
  <si>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</si>
  <si>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</si>
  <si>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</si>
  <si>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</si>
  <si>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</si>
  <si>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</si>
  <si>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</si>
  <si>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</si>
  <si>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</si>
  <si>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</si>
  <si>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</si>
  <si>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</si>
  <si>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</si>
  <si>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</si>
  <si>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</si>
  <si>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</si>
  <si>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</si>
  <si>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</si>
  <si>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</si>
  <si>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</si>
  <si>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</si>
  <si>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</si>
  <si>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</si>
  <si>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</si>
  <si>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</si>
  <si>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</si>
  <si>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</si>
  <si>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</si>
  <si>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</si>
  <si>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</si>
  <si>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</si>
  <si>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</si>
  <si>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</si>
  <si>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</si>
  <si>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</si>
  <si>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</si>
  <si>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</si>
  <si>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</si>
  <si>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</si>
  <si>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</si>
  <si>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</si>
  <si>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</si>
  <si>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</si>
  <si>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</si>
  <si>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</si>
  <si>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</si>
  <si>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</si>
  <si>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</si>
  <si>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</si>
  <si>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</si>
  <si>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</si>
  <si>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</si>
  <si>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</si>
  <si>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</si>
  <si>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</si>
  <si>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</si>
  <si>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</si>
  <si>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</si>
  <si>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</si>
  <si>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</si>
  <si>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</si>
  <si>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</si>
  <si>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</si>
  <si>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</si>
  <si>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</si>
  <si>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</si>
  <si>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</si>
  <si>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</si>
  <si>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</si>
  <si>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</si>
  <si>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</si>
  <si>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</si>
  <si>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</si>
  <si>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</si>
  <si>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</si>
  <si>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</si>
  <si>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</si>
  <si>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</si>
  <si>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</si>
  <si>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</si>
  <si>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</si>
  <si>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</si>
  <si>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</si>
  <si>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</si>
  <si>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</si>
  <si>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</si>
  <si>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</si>
  <si>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</si>
  <si>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</si>
  <si>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</si>
  <si>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</si>
  <si>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</si>
  <si>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</si>
  <si>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</si>
  <si>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</si>
  <si>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</si>
  <si>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</si>
  <si>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</si>
  <si>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</si>
  <si>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</si>
  <si>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</si>
  <si>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</si>
  <si>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</si>
  <si>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</si>
  <si>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</si>
  <si>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</si>
  <si>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</si>
  <si>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</si>
  <si>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</si>
  <si>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</si>
  <si>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</si>
  <si>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</si>
  <si>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</si>
  <si>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</si>
  <si>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</si>
  <si>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</si>
  <si>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</si>
  <si>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</si>
  <si>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</si>
  <si>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</si>
  <si>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</si>
  <si>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</si>
  <si>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</si>
  <si>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</si>
  <si>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</si>
  <si>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</si>
  <si>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</si>
  <si>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</si>
  <si>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</si>
  <si>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</si>
  <si>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</si>
  <si>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</si>
  <si>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</si>
  <si>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</si>
  <si>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</si>
  <si>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</si>
  <si>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</si>
  <si>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</si>
  <si>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</si>
  <si>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</si>
  <si>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</si>
  <si>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</si>
  <si>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</si>
  <si>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</si>
  <si>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</si>
  <si>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</si>
  <si>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</si>
  <si>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</si>
  <si>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</si>
  <si>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</si>
  <si>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</si>
  <si>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</si>
  <si>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</si>
  <si>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</si>
  <si>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</si>
  <si>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</si>
  <si>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</si>
  <si>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</si>
  <si>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</si>
  <si>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</si>
  <si>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</si>
  <si>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</si>
  <si>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</si>
  <si>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</si>
  <si>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</si>
  <si>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</si>
  <si>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</si>
  <si>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</si>
  <si>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</si>
  <si>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</si>
  <si>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</si>
  <si>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</si>
  <si>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</si>
  <si>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</si>
  <si>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</si>
  <si>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</si>
  <si>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</si>
  <si>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</si>
  <si>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</si>
  <si>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</si>
  <si>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</si>
  <si>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</si>
  <si>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</si>
  <si>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</si>
  <si>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</si>
  <si>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</si>
  <si>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</si>
  <si>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</si>
  <si>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</si>
  <si>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</si>
  <si>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</si>
  <si>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</si>
  <si>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</si>
  <si>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</si>
  <si>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</si>
  <si>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</si>
  <si>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</si>
  <si>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</si>
  <si>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</si>
  <si>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</si>
  <si>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</si>
  <si>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</si>
  <si>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</si>
  <si>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</si>
  <si>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</si>
  <si>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</si>
  <si>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</si>
  <si>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</si>
  <si>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</si>
  <si>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</si>
  <si>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</si>
  <si>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</si>
  <si>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</si>
  <si>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</si>
  <si>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</si>
  <si>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</si>
  <si>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</si>
  <si>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</si>
  <si>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</si>
  <si>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</si>
  <si>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</si>
  <si>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</si>
  <si>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</si>
  <si>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</si>
  <si>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</si>
  <si>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</si>
  <si>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</si>
  <si>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</si>
  <si>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</si>
  <si>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</si>
  <si>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</si>
  <si>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</si>
  <si>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</si>
  <si>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</si>
  <si>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</si>
  <si>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</si>
  <si>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</si>
  <si>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</si>
  <si>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</si>
  <si>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</si>
  <si>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</si>
  <si>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</si>
  <si>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</si>
  <si>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</si>
  <si>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</si>
  <si>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</si>
  <si>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</si>
  <si>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</si>
  <si>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</si>
  <si>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</si>
  <si>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</si>
  <si>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</si>
  <si>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</si>
  <si>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</si>
  <si>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</si>
  <si>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</si>
  <si>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</si>
  <si>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</si>
  <si>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</si>
  <si>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</si>
  <si>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</si>
  <si>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</si>
  <si>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</si>
  <si>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</si>
  <si>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</si>
  <si>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</si>
  <si>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</si>
  <si>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</si>
  <si>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</si>
  <si>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</si>
  <si>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</si>
  <si>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</si>
  <si>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</si>
  <si>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</si>
  <si>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</si>
  <si>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</si>
  <si>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</si>
  <si>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</si>
  <si>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</si>
  <si>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</si>
  <si>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</si>
  <si>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</si>
  <si>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</si>
  <si>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</si>
  <si>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</si>
  <si>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</si>
  <si>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</si>
  <si>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</si>
  <si>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</si>
  <si>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</si>
  <si>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</si>
  <si>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</si>
  <si>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</si>
  <si>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</si>
  <si>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</si>
  <si>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</si>
  <si>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</si>
  <si>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</si>
  <si>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</si>
  <si>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</si>
  <si>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</si>
  <si>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</si>
  <si>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</si>
  <si>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</si>
  <si>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</si>
  <si>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</si>
  <si>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</si>
  <si>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</si>
  <si>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</si>
  <si>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</si>
  <si>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</si>
  <si>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</si>
  <si>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</si>
  <si>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</si>
  <si>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</si>
  <si>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</si>
  <si>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</si>
  <si>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</si>
  <si>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</si>
  <si>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</si>
  <si>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</si>
  <si>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</si>
  <si>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</si>
  <si>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</si>
  <si>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</si>
  <si>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</si>
  <si>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</si>
  <si>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</si>
  <si>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</si>
  <si>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</si>
  <si>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</si>
  <si>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</si>
  <si>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</si>
  <si>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</si>
  <si>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</si>
  <si>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</si>
  <si>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</si>
  <si>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</si>
  <si>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</si>
  <si>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</si>
  <si>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</si>
  <si>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</si>
  <si>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</si>
  <si>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</si>
  <si>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</si>
  <si>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</si>
  <si>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</si>
  <si>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</si>
  <si>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</si>
  <si>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</si>
  <si>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</si>
  <si>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</si>
  <si>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</si>
  <si>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</si>
  <si>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</si>
  <si>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</si>
  <si>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</si>
  <si>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</si>
  <si>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</si>
  <si>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</si>
  <si>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</si>
  <si>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</si>
  <si>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</si>
  <si>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</si>
  <si>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</si>
  <si>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</si>
  <si>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</si>
  <si>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</si>
  <si>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</si>
  <si>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</si>
  <si>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</si>
  <si>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</si>
  <si>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</si>
  <si>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</si>
  <si>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</si>
  <si>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</si>
  <si>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</si>
  <si>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</si>
  <si>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</si>
  <si>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</si>
  <si>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</si>
  <si>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</si>
  <si>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</si>
  <si>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</si>
  <si>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</si>
  <si>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</si>
  <si>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</si>
  <si>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</si>
  <si>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</si>
  <si>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</si>
  <si>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</si>
  <si>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</si>
  <si>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</si>
  <si>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</si>
  <si>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</si>
  <si>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</si>
  <si>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</si>
  <si>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</si>
  <si>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</si>
  <si>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</si>
  <si>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</si>
  <si>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</si>
  <si>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</si>
  <si>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</si>
  <si>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</si>
  <si>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</si>
  <si>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</si>
  <si>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</si>
  <si>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</si>
  <si>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</si>
  <si>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</si>
  <si>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</si>
  <si>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</si>
  <si>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</si>
  <si>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</si>
  <si>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</si>
  <si>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</si>
  <si>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</si>
  <si>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</si>
  <si>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</si>
  <si>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</si>
  <si>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</si>
  <si>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</si>
  <si>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</si>
  <si>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</si>
  <si>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</si>
  <si>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</si>
  <si>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</si>
  <si>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</si>
  <si>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</si>
  <si>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</si>
  <si>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</si>
  <si>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</si>
  <si>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</si>
  <si>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</si>
  <si>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</si>
  <si>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</si>
  <si>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</si>
  <si>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</si>
  <si>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</si>
  <si>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</si>
  <si>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</si>
  <si>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</si>
  <si>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</si>
  <si>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</si>
  <si>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</si>
  <si>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</si>
  <si>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</si>
  <si>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</si>
  <si>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</si>
  <si>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</si>
  <si>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</si>
  <si>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</si>
  <si>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</si>
  <si>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</si>
  <si>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</si>
  <si>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</si>
  <si>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</si>
  <si>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</si>
  <si>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</si>
  <si>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</si>
  <si>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</si>
  <si>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</si>
  <si>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</si>
  <si>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</si>
  <si>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</si>
  <si>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</si>
  <si>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</si>
  <si>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</si>
  <si>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</si>
  <si>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</si>
  <si>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</si>
  <si>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</si>
  <si>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</si>
  <si>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</si>
  <si>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</si>
  <si>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</si>
  <si>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</si>
  <si>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</si>
  <si>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</si>
  <si>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</si>
  <si>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</si>
  <si>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</si>
  <si>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</si>
  <si>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</si>
  <si>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</si>
  <si>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</si>
  <si>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</si>
  <si>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</si>
  <si>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</si>
  <si>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</si>
  <si>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</si>
  <si>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</si>
  <si>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</si>
  <si>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</si>
  <si>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</si>
  <si>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</si>
  <si>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</si>
  <si>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</si>
  <si>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</si>
  <si>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</si>
  <si>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</si>
  <si>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</si>
  <si>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</si>
  <si>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</si>
  <si>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</si>
  <si>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</si>
  <si>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</si>
  <si>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</si>
  <si>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</si>
  <si>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</si>
  <si>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</si>
  <si>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</si>
  <si>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</si>
  <si>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</si>
  <si>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</si>
  <si>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</si>
  <si>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</si>
  <si>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</si>
  <si>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</si>
  <si>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</si>
  <si>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</si>
  <si>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</si>
  <si>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</si>
  <si>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</si>
  <si>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</si>
  <si>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</si>
  <si>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</si>
  <si>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</si>
  <si>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</si>
  <si>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</si>
  <si>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</si>
  <si>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</si>
  <si>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</si>
  <si>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</si>
  <si>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</si>
  <si>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</si>
  <si>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</si>
  <si>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</si>
  <si>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</si>
  <si>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</si>
  <si>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</si>
  <si>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</si>
  <si>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</si>
  <si>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</si>
  <si>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</si>
  <si>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</si>
  <si>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</si>
  <si>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</si>
  <si>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</si>
  <si>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</si>
  <si>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</si>
  <si>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</si>
  <si>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</si>
  <si>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</si>
  <si>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</si>
  <si>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</si>
  <si>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</si>
  <si>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</si>
  <si>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</si>
  <si>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</si>
  <si>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</si>
  <si>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</si>
  <si>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</si>
  <si>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</si>
  <si>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</si>
  <si>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</si>
  <si>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</si>
  <si>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</si>
  <si>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</si>
  <si>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</si>
  <si>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</si>
  <si>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</si>
  <si>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</si>
  <si>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</si>
  <si>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</si>
  <si>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</si>
  <si>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</si>
  <si>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</si>
  <si>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</si>
  <si>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</si>
  <si>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</si>
  <si>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</si>
  <si>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</si>
  <si>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</si>
  <si>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</si>
  <si>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</si>
  <si>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</si>
  <si>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</si>
  <si>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</si>
  <si>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</si>
  <si>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</si>
  <si>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</si>
  <si>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</si>
  <si>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</si>
  <si>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</si>
  <si>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</si>
  <si>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</si>
  <si>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</si>
  <si>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</si>
  <si>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</si>
  <si>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</si>
  <si>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</si>
  <si>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</si>
  <si>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</si>
  <si>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</si>
  <si>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</si>
  <si>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</si>
  <si>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</si>
  <si>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</si>
  <si>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</si>
  <si>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</si>
  <si>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</si>
  <si>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</si>
  <si>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</si>
  <si>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</si>
  <si>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</si>
  <si>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</si>
  <si>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</si>
  <si>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</si>
  <si>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</si>
  <si>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</si>
  <si>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</si>
  <si>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</si>
  <si>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</si>
  <si>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</si>
  <si>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</si>
  <si>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</si>
  <si>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</si>
  <si>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</si>
  <si>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</si>
  <si>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</si>
  <si>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</si>
  <si>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</si>
  <si>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</si>
  <si>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</si>
  <si>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</si>
  <si>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</si>
  <si>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</si>
  <si>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</si>
  <si>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</si>
  <si>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</si>
  <si>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</si>
  <si>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</si>
  <si>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</si>
  <si>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</si>
  <si>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</si>
  <si>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</si>
  <si>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</si>
  <si>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</si>
  <si>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</si>
  <si>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</si>
  <si>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</si>
  <si>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</si>
  <si>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</si>
  <si>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</si>
  <si>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</si>
  <si>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</si>
  <si>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</si>
  <si>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</si>
  <si>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</si>
  <si>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</si>
  <si>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</si>
  <si>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</si>
  <si>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</si>
  <si>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</si>
  <si>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</si>
  <si>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</si>
  <si>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</si>
  <si>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</si>
  <si>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</si>
  <si>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</si>
  <si>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</si>
  <si>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</si>
  <si>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</si>
  <si>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</si>
  <si>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</si>
  <si>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</si>
  <si>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</si>
  <si>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</si>
  <si>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</si>
  <si>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</si>
  <si>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</si>
  <si>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</si>
  <si>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</si>
  <si>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</si>
  <si>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</si>
  <si>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</si>
  <si>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</si>
  <si>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</si>
  <si>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</si>
  <si>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</si>
  <si>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</si>
  <si>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</si>
  <si>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</si>
  <si>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</si>
  <si>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</si>
  <si>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</si>
  <si>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</si>
  <si>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</si>
  <si>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</si>
  <si>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</si>
  <si>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</si>
  <si>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</si>
  <si>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</si>
  <si>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</si>
  <si>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</si>
  <si>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</si>
  <si>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</si>
  <si>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</si>
  <si>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</si>
  <si>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</si>
  <si>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</si>
  <si>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</si>
  <si>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</si>
  <si>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</si>
  <si>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</si>
  <si>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</si>
  <si>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</si>
  <si>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</si>
  <si>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</si>
  <si>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</si>
  <si>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</si>
  <si>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</si>
  <si>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</si>
  <si>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</si>
  <si>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</si>
  <si>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</si>
  <si>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</si>
  <si>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</si>
  <si>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</si>
  <si>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</si>
  <si>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</si>
  <si>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</si>
  <si>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</si>
  <si>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</si>
  <si>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</si>
  <si>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</si>
  <si>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</si>
  <si>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</si>
  <si>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</si>
  <si>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</si>
  <si>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</si>
  <si>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</si>
  <si>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</si>
  <si>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</si>
  <si>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</si>
  <si>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</si>
  <si>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</si>
  <si>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</si>
  <si>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</si>
  <si>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</si>
  <si>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</si>
  <si>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</si>
  <si>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</si>
  <si>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</si>
  <si>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</si>
  <si>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</si>
  <si>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</si>
  <si>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</si>
  <si>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</si>
  <si>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</si>
  <si>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</si>
  <si>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</si>
  <si>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</si>
  <si>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</si>
  <si>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</si>
  <si>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</si>
  <si>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</si>
  <si>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</si>
  <si>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</si>
  <si>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</si>
  <si>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</si>
  <si>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</si>
  <si>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</si>
  <si>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</si>
  <si>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</si>
  <si>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</si>
  <si>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</si>
  <si>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</si>
  <si>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</si>
  <si>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</si>
  <si>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</si>
  <si>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</si>
  <si>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</si>
  <si>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</si>
  <si>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</si>
  <si>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</si>
  <si>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</si>
  <si>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</si>
  <si>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</si>
  <si>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</si>
  <si>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</si>
  <si>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</si>
  <si>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</si>
  <si>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</si>
  <si>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</si>
  <si>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</si>
  <si>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</si>
  <si>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</si>
  <si>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</si>
  <si>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</si>
  <si>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</si>
  <si>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</si>
  <si>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</si>
  <si>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</si>
  <si>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</si>
  <si>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</si>
  <si>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</si>
  <si>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</si>
  <si>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</si>
  <si>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</si>
  <si>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</si>
  <si>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</si>
  <si>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</si>
  <si>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</si>
  <si>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</si>
  <si>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</si>
  <si>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</si>
  <si>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</si>
  <si>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</si>
  <si>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</si>
  <si>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</si>
  <si>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</si>
  <si>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</si>
  <si>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</si>
  <si>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</si>
  <si>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</si>
  <si>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</si>
  <si>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</si>
  <si>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</si>
  <si>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</si>
  <si>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</si>
  <si>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</si>
  <si>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</si>
  <si>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</si>
  <si>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</si>
  <si>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</si>
  <si>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</si>
  <si>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</si>
  <si>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</si>
  <si>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</si>
  <si>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</si>
  <si>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</si>
  <si>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</si>
  <si>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</si>
  <si>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</si>
  <si>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</si>
  <si>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</si>
  <si>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</si>
  <si>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</si>
  <si>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</si>
  <si>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</si>
  <si>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</si>
  <si>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</si>
  <si>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</si>
  <si>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</si>
  <si>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</si>
  <si>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</si>
  <si>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</si>
  <si>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</si>
  <si>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</si>
  <si>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</si>
  <si>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</si>
  <si>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</si>
  <si>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</si>
  <si>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</si>
  <si>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</si>
  <si>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</si>
  <si>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</si>
  <si>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</si>
  <si>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</si>
  <si>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</si>
  <si>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</si>
  <si>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</si>
  <si>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</si>
  <si>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</si>
  <si>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</si>
  <si>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</si>
  <si>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</si>
  <si>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</si>
  <si>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</si>
  <si>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</si>
  <si>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</si>
  <si>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</si>
  <si>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</si>
  <si>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</si>
  <si>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</si>
  <si>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</si>
  <si>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</si>
  <si>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</si>
  <si>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</si>
  <si>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</si>
  <si>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</si>
  <si>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</si>
  <si>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</si>
  <si>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</si>
  <si>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</si>
  <si>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</si>
  <si>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</si>
  <si>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</si>
  <si>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</si>
  <si>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</si>
  <si>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</si>
  <si>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</si>
  <si>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</si>
  <si>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</si>
  <si>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</si>
  <si>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</si>
  <si>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</si>
  <si>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</si>
  <si>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</si>
  <si>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</si>
  <si>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</si>
  <si>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</si>
  <si>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</si>
  <si>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</si>
  <si>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</si>
  <si>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</si>
  <si>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</si>
  <si>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</si>
  <si>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</si>
  <si>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</si>
  <si>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</si>
  <si>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</si>
  <si>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</si>
  <si>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</si>
  <si>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</si>
  <si>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</si>
  <si>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</si>
  <si>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</si>
  <si>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</si>
  <si>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</si>
  <si>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</si>
  <si>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</si>
  <si>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</si>
  <si>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</si>
  <si>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</si>
  <si>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</si>
  <si>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</si>
  <si>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</si>
  <si>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</si>
  <si>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</si>
  <si>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</si>
  <si>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</si>
  <si>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</si>
  <si>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</si>
  <si>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</si>
  <si>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</si>
  <si>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</si>
  <si>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</si>
  <si>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</si>
  <si>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</si>
  <si>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</si>
  <si>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</si>
  <si>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</si>
  <si>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</si>
  <si>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</si>
  <si>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</si>
  <si>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</si>
  <si>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</si>
  <si>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</si>
  <si>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</si>
  <si>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</si>
  <si>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</si>
  <si>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</si>
  <si>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</si>
  <si>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</si>
  <si>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</si>
  <si>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</si>
  <si>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</si>
  <si>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</si>
  <si>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</si>
  <si>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</si>
  <si>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</si>
  <si>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</si>
  <si>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</si>
  <si>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</si>
  <si>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</si>
  <si>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</si>
  <si>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</si>
  <si>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</si>
  <si>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</si>
  <si>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</si>
  <si>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</si>
  <si>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</si>
  <si>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</si>
  <si>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</si>
  <si>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</si>
  <si>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</si>
  <si>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</si>
  <si>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</si>
  <si>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</si>
  <si>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</si>
  <si>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</si>
  <si>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</si>
  <si>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</si>
  <si>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</si>
  <si>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</si>
  <si>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</si>
  <si>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</si>
  <si>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</si>
  <si>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</si>
  <si>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</si>
  <si>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</si>
  <si>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</si>
  <si>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</si>
  <si>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</si>
  <si>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</si>
  <si>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</si>
  <si>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</si>
  <si>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</si>
  <si>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</si>
  <si>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</si>
  <si>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</si>
  <si>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</si>
  <si>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</si>
  <si>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</si>
  <si>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</si>
  <si>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</si>
  <si>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</si>
  <si>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</si>
  <si>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</si>
  <si>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</si>
  <si>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</si>
  <si>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</si>
  <si>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</si>
  <si>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</si>
  <si>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</si>
  <si>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05164000</t>
  </si>
  <si>
    <t>L'ARIEGE</t>
  </si>
  <si>
    <t>L'ARIEGE A LACROIX - FALGARDE</t>
  </si>
  <si>
    <t>IBMR190-05430</t>
  </si>
  <si>
    <t>Agence de l'Eau Adour Garonne</t>
  </si>
  <si>
    <t>41749411900056</t>
  </si>
  <si>
    <t>AQUABIO</t>
  </si>
  <si>
    <t>GAUCHE</t>
  </si>
  <si>
    <t>Ritchie DAVID (Hydrobiologiste) - Jérôme SIMON (Hydrobiologiste) - Marc SZYMONIAK (Technicien Hydrobiologiste)</t>
  </si>
  <si>
    <t>Mixte</t>
  </si>
  <si>
    <t>BASSES EAUX</t>
  </si>
  <si>
    <t>ensoleille</t>
  </si>
  <si>
    <t>NULLE OU FAIBLE</t>
  </si>
  <si>
    <t>OUI</t>
  </si>
  <si>
    <t xml:space="preserve">Prospection de l'amont de type bathyscope embarqué, réalisation des  points contacts au prorata de la surface restante.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</si>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</sst>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570807</v>
      </c>
      <c r="G10" s="97"/>
      <c r="H10" s="98"/>
    </row>
    <row r="11" spans="1:8" ht="15">
      <c r="A11" s="10" t="s">
        <v>2281</v>
      </c>
      <c r="B11" s="47">
        <v>43712</v>
      </c>
      <c r="D11" s="10" t="s">
        <v>2284</v>
      </c>
      <c r="E11" s="52">
        <v>6269014</v>
      </c>
      <c r="G11" s="97"/>
      <c r="H11" s="98"/>
    </row>
    <row r="12" spans="1:8" ht="15">
      <c r="A12" s="10" t="s">
        <v>2287</v>
      </c>
      <c r="B12" s="52" t="s">
        <v>5291</v>
      </c>
      <c r="D12" s="10" t="s">
        <v>2285</v>
      </c>
      <c r="E12" s="52">
        <v>570889</v>
      </c>
      <c r="G12" s="99"/>
      <c r="H12" s="100"/>
    </row>
    <row r="13" spans="1:5" ht="17.25" customHeight="1" thickBot="1">
      <c r="A13" s="2"/>
      <c r="B13" s="55"/>
      <c r="D13" s="10" t="s">
        <v>2286</v>
      </c>
      <c r="E13" s="52">
        <v>6269068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570807</v>
      </c>
    </row>
    <row r="18" spans="1:3" ht="15">
      <c r="A18" s="111"/>
      <c r="B18" s="49" t="s">
        <v>2271</v>
      </c>
      <c r="C18" s="61">
        <f>E11</f>
        <v>6269014</v>
      </c>
    </row>
    <row r="19" spans="1:2" ht="15">
      <c r="A19" s="3" t="s">
        <v>2063</v>
      </c>
      <c r="B19" s="29">
        <v>148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70</v>
      </c>
      <c r="D35" s="28" t="s">
        <v>2288</v>
      </c>
      <c r="E35" s="32">
        <v>30</v>
      </c>
    </row>
    <row r="36" spans="1:5" s="7" customFormat="1" ht="15" customHeight="1">
      <c r="A36" s="5" t="s">
        <v>2113</v>
      </c>
      <c r="B36" s="30">
        <v>100</v>
      </c>
      <c r="C36" s="6"/>
      <c r="D36" s="8" t="s">
        <v>2112</v>
      </c>
      <c r="E36" s="30">
        <v>100</v>
      </c>
    </row>
    <row r="37" spans="1:5" s="7" customFormat="1" ht="15" customHeight="1">
      <c r="A37" s="5" t="s">
        <v>2111</v>
      </c>
      <c r="B37" s="30">
        <v>34.900001525878906</v>
      </c>
      <c r="C37" s="6"/>
      <c r="D37" s="8" t="s">
        <v>2110</v>
      </c>
      <c r="E37" s="30">
        <v>15</v>
      </c>
    </row>
    <row r="38" spans="1:5" s="7" customFormat="1" ht="15" customHeight="1">
      <c r="A38" s="5" t="s">
        <v>2115</v>
      </c>
      <c r="B38" s="30">
        <v>11</v>
      </c>
      <c r="C38" s="6"/>
      <c r="D38" s="8" t="s">
        <v>2115</v>
      </c>
      <c r="E38" s="30">
        <v>81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2</v>
      </c>
      <c r="C59" s="6"/>
      <c r="D59" s="10" t="s">
        <v>2093</v>
      </c>
      <c r="E59" s="9">
        <v>4</v>
      </c>
    </row>
    <row r="60" spans="1:5" s="15" customFormat="1" ht="15">
      <c r="A60" s="3" t="s">
        <v>2092</v>
      </c>
      <c r="B60" s="9">
        <v>4</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2</v>
      </c>
    </row>
    <row r="67" spans="1:5" s="15" customFormat="1" ht="15">
      <c r="A67" s="3" t="s">
        <v>2087</v>
      </c>
      <c r="B67" s="9">
        <v>3</v>
      </c>
      <c r="C67" s="6"/>
      <c r="D67" s="10" t="s">
        <v>2087</v>
      </c>
      <c r="E67" s="9">
        <v>5</v>
      </c>
    </row>
    <row r="68" spans="1:5" s="15" customFormat="1" ht="15">
      <c r="A68" s="3" t="s">
        <v>2086</v>
      </c>
      <c r="B68" s="9">
        <v>5</v>
      </c>
      <c r="C68" s="6"/>
      <c r="D68" s="10" t="s">
        <v>2086</v>
      </c>
      <c r="E68" s="9">
        <v>1</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2</v>
      </c>
    </row>
    <row r="76" spans="1:5" s="15" customFormat="1" ht="15">
      <c r="A76" s="3" t="s">
        <v>2080</v>
      </c>
      <c r="B76" s="9">
        <v>3</v>
      </c>
      <c r="C76" s="6"/>
      <c r="D76" s="10" t="s">
        <v>2080</v>
      </c>
      <c r="E76" s="9">
        <v>5</v>
      </c>
    </row>
    <row r="77" spans="1:5" s="15" customFormat="1" ht="15">
      <c r="A77" s="3" t="s">
        <v>2079</v>
      </c>
      <c r="B77" s="9">
        <v>5</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2</v>
      </c>
    </row>
    <row r="84" spans="1:5" s="15" customFormat="1" ht="15">
      <c r="A84" s="3" t="s">
        <v>2074</v>
      </c>
      <c r="B84" s="9">
        <v>4</v>
      </c>
      <c r="C84" s="6"/>
      <c r="D84" s="10" t="s">
        <v>2074</v>
      </c>
      <c r="E84" s="9">
        <v>5</v>
      </c>
    </row>
    <row r="85" spans="1:5" s="15" customFormat="1" ht="15">
      <c r="A85" s="3" t="s">
        <v>2073</v>
      </c>
      <c r="B85" s="9">
        <v>2</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1027</v>
      </c>
      <c r="B98" s="20" t="str">
        <f>IF(A98="NEWCOD",IF(ISBLANK(G98),"renseigner le champ 'Nouveau taxon'",G98),VLOOKUP(A98,'Ref Taxo'!A:B,2,FALSE))</f>
        <v>Lemna minuta</v>
      </c>
      <c r="C98" s="21">
        <f>IF(A98="NEWCOD",IF(ISBLANK(H98),"NoCod",H98),VLOOKUP(A98,'Ref Taxo'!A:D,4,FALSE))</f>
        <v>29962</v>
      </c>
      <c r="D98" s="34">
        <v>0</v>
      </c>
      <c r="E98" s="35">
        <v>0.009999999776482582</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0.009999999776482582</v>
      </c>
      <c r="E99" s="35">
        <v>0.009999999776482582</v>
      </c>
      <c r="F99" s="35" t="s">
        <v>2294</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0.20000000298023224</v>
      </c>
      <c r="E100" s="35">
        <v>0.009999999776482582</v>
      </c>
      <c r="F100" s="35" t="s">
        <v>2294</v>
      </c>
      <c r="G100" s="79"/>
      <c r="H100" s="80"/>
    </row>
    <row r="101" spans="1:8" ht="15">
      <c r="A101" s="33" t="s">
        <v>1471</v>
      </c>
      <c r="B101" s="20" t="str">
        <f>IF(A101="NEWCOD",IF(ISBLANK(G101),"renseigner le champ 'Nouveau taxon'",G101),VLOOKUP(A101,'Ref Taxo'!A:B,2,FALSE))</f>
        <v>Potamogeton crispus</v>
      </c>
      <c r="C101" s="21">
        <f>IF(A101="NEWCOD",IF(ISBLANK(H101),"NoCod",H101),VLOOKUP(A101,'Ref Taxo'!A:D,4,FALSE))</f>
        <v>1645</v>
      </c>
      <c r="D101" s="34">
        <v>0</v>
      </c>
      <c r="E101" s="35">
        <v>0.20000000298023224</v>
      </c>
      <c r="F101" s="35" t="s">
        <v>2294</v>
      </c>
      <c r="G101" s="79"/>
      <c r="H101" s="80"/>
    </row>
    <row r="102" spans="1:8" ht="15">
      <c r="A102" s="33" t="s">
        <v>1476</v>
      </c>
      <c r="B102" s="20" t="str">
        <f>IF(A102="NEWCOD",IF(ISBLANK(G102),"renseigner le champ 'Nouveau taxon'",G102),VLOOKUP(A102,'Ref Taxo'!A:B,2,FALSE))</f>
        <v>Potamogeton nodosus</v>
      </c>
      <c r="C102" s="21">
        <f>IF(A102="NEWCOD",IF(ISBLANK(H102),"NoCod",H102),VLOOKUP(A102,'Ref Taxo'!A:D,4,FALSE))</f>
        <v>1652</v>
      </c>
      <c r="D102" s="34">
        <v>0.4000000059604645</v>
      </c>
      <c r="E102" s="35">
        <v>1.5</v>
      </c>
      <c r="F102" s="35" t="s">
        <v>2294</v>
      </c>
      <c r="G102" s="79"/>
      <c r="H102" s="80"/>
    </row>
    <row r="103" spans="1:8" ht="15">
      <c r="A103" s="33" t="s">
        <v>868</v>
      </c>
      <c r="B103" s="20" t="str">
        <f>IF(A103="NEWCOD",IF(ISBLANK(G103),"renseigner le champ 'Nouveau taxon'",G103),VLOOKUP(A103,'Ref Taxo'!A:B,2,FALSE))</f>
        <v>Hydrodictyon</v>
      </c>
      <c r="C103" s="21">
        <f>IF(A103="NEWCOD",IF(ISBLANK(H103),"NoCod",H103),VLOOKUP(A103,'Ref Taxo'!A:D,4,FALSE))</f>
        <v>5686</v>
      </c>
      <c r="D103" s="34">
        <v>0.009999999776482582</v>
      </c>
      <c r="E103" s="35">
        <v>1.5</v>
      </c>
      <c r="F103" s="35" t="s">
        <v>2294</v>
      </c>
      <c r="G103" s="79"/>
      <c r="H103" s="80"/>
    </row>
    <row r="104" spans="1:8" ht="15">
      <c r="A104" s="33" t="s">
        <v>1610</v>
      </c>
      <c r="B104" s="20" t="str">
        <f>IF(A104="NEWCOD",IF(ISBLANK(G104),"renseigner le champ 'Nouveau taxon'",G104),VLOOKUP(A104,'Ref Taxo'!A:B,2,FALSE))</f>
        <v>Ranunculus penicillatus</v>
      </c>
      <c r="C104" s="21">
        <f>IF(A104="NEWCOD",IF(ISBLANK(H104),"NoCod",H104),VLOOKUP(A104,'Ref Taxo'!A:D,4,FALSE))</f>
        <v>1909</v>
      </c>
      <c r="D104" s="34">
        <v>9.899999618530273</v>
      </c>
      <c r="E104" s="35">
        <v>4</v>
      </c>
      <c r="F104" s="35" t="s">
        <v>2294</v>
      </c>
      <c r="G104" s="79"/>
      <c r="H104" s="80"/>
    </row>
    <row r="105" spans="1:8" ht="15">
      <c r="A105" s="33" t="s">
        <v>1207</v>
      </c>
      <c r="B105" s="20" t="str">
        <f>IF(A105="NEWCOD",IF(ISBLANK(G105),"renseigner le champ 'Nouveau taxon'",G105),VLOOKUP(A105,'Ref Taxo'!A:B,2,FALSE))</f>
        <v>Myriophyllum spicatum</v>
      </c>
      <c r="C105" s="21">
        <f>IF(A105="NEWCOD",IF(ISBLANK(H105),"NoCod",H105),VLOOKUP(A105,'Ref Taxo'!A:D,4,FALSE))</f>
        <v>1778</v>
      </c>
      <c r="D105" s="34">
        <v>1.7999999523162842</v>
      </c>
      <c r="E105" s="35">
        <v>7</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0.30000001192092896</v>
      </c>
      <c r="E106" s="35">
        <v>11</v>
      </c>
      <c r="F106" s="35" t="s">
        <v>2294</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0.30000001192092896</v>
      </c>
      <c r="E107" s="35">
        <v>12</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1</v>
      </c>
      <c r="E108" s="35">
        <v>22</v>
      </c>
      <c r="F108" s="35" t="s">
        <v>2294</v>
      </c>
      <c r="G108" s="79"/>
      <c r="H108" s="80"/>
    </row>
    <row r="109" spans="1:8" ht="15">
      <c r="A109" s="33" t="s">
        <v>453</v>
      </c>
      <c r="B109" s="20" t="str">
        <f>IF(A109="NEWCOD",IF(ISBLANK(G109),"renseigner le champ 'Nouveau taxon'",G109),VLOOKUP(A109,'Ref Taxo'!A:B,2,FALSE))</f>
        <v>Cladophora</v>
      </c>
      <c r="C109" s="21">
        <f>IF(A109="NEWCOD",IF(ISBLANK(H109),"NoCod",H109),VLOOKUP(A109,'Ref Taxo'!A:D,4,FALSE))</f>
        <v>1124</v>
      </c>
      <c r="D109" s="34">
        <v>0.800000011920929</v>
      </c>
      <c r="E109" s="35">
        <v>22</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