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2220" sheetId="2" r:id="rId2"/>
    <sheet name="Mises à jour" sheetId="3" r:id="rId3"/>
  </sheets>
  <definedNames/>
  <calcPr calcId="162913"/>
</workbook>
</file>

<file path=xl/sharedStrings.xml><?xml version="1.0" encoding="utf-8"?>
<sst xmlns="http://schemas.openxmlformats.org/spreadsheetml/2006/main" count="6484" uniqueCount="5304">
  <si>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</si>
  <si>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</si>
  <si>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</si>
  <si>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</si>
  <si>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</si>
  <si>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</si>
  <si>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</si>
  <si>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</si>
  <si>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</si>
  <si>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</si>
  <si>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</si>
  <si>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</si>
  <si>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</si>
  <si>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</si>
  <si>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</si>
  <si>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</si>
  <si>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</si>
  <si>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</si>
  <si>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</si>
  <si>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</si>
  <si>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</si>
  <si>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</si>
  <si>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</si>
  <si>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</si>
  <si>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</si>
  <si>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</si>
  <si>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</si>
  <si>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</si>
  <si>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</si>
  <si>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</si>
  <si>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</si>
  <si>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</si>
  <si>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</si>
  <si>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</si>
  <si>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</si>
  <si>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</si>
  <si>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</si>
  <si>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</si>
  <si>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</si>
  <si>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</si>
  <si>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</si>
  <si>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</si>
  <si>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</si>
  <si>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</si>
  <si>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</si>
  <si>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</si>
  <si>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</si>
  <si>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</si>
  <si>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</si>
  <si>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</si>
  <si>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</si>
  <si>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</si>
  <si>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</si>
  <si>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</si>
  <si>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</si>
  <si>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</si>
  <si>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</si>
  <si>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</si>
  <si>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</si>
  <si>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</si>
  <si>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</si>
  <si>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</si>
  <si>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</si>
  <si>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</si>
  <si>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</si>
  <si>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</si>
  <si>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</si>
  <si>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</si>
  <si>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</si>
  <si>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</si>
  <si>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</si>
  <si>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</si>
  <si>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</si>
  <si>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</si>
  <si>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</si>
  <si>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</si>
  <si>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</si>
  <si>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</si>
  <si>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</si>
  <si>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</si>
  <si>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</si>
  <si>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</si>
  <si>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</si>
  <si>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</si>
  <si>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</si>
  <si>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</si>
  <si>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</si>
  <si>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</si>
  <si>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</si>
  <si>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</si>
  <si>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</si>
  <si>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</si>
  <si>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</si>
  <si>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</si>
  <si>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</si>
  <si>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</si>
  <si>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</si>
  <si>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</si>
  <si>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</si>
  <si>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</si>
  <si>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</si>
  <si>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</si>
  <si>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</si>
  <si>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</si>
  <si>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</si>
  <si>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</si>
  <si>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</si>
  <si>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</si>
  <si>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</si>
  <si>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</si>
  <si>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</si>
  <si>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</si>
  <si>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</si>
  <si>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</si>
  <si>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</si>
  <si>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</si>
  <si>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</si>
  <si>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</si>
  <si>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</si>
  <si>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</si>
  <si>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</si>
  <si>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</si>
  <si>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</si>
  <si>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</si>
  <si>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</si>
  <si>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</si>
  <si>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</si>
  <si>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</si>
  <si>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</si>
  <si>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</si>
  <si>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</si>
  <si>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</si>
  <si>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</si>
  <si>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</si>
  <si>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</si>
  <si>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</si>
  <si>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</si>
  <si>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</si>
  <si>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</si>
  <si>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</si>
  <si>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</si>
  <si>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</si>
  <si>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</si>
  <si>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</si>
  <si>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</si>
  <si>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</si>
  <si>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</si>
  <si>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</si>
  <si>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</si>
  <si>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</si>
  <si>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</si>
  <si>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</si>
  <si>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</si>
  <si>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</si>
  <si>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</si>
  <si>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</si>
  <si>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</si>
  <si>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</si>
  <si>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</si>
  <si>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</si>
  <si>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</si>
  <si>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</si>
  <si>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</si>
  <si>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</si>
  <si>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</si>
  <si>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</si>
  <si>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</si>
  <si>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</si>
  <si>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</si>
  <si>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</si>
  <si>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</si>
  <si>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</si>
  <si>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</si>
  <si>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</si>
  <si>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</si>
  <si>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</si>
  <si>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</si>
  <si>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</si>
  <si>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</si>
  <si>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</si>
  <si>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</si>
  <si>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</si>
  <si>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</si>
  <si>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</si>
  <si>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</si>
  <si>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</si>
  <si>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</si>
  <si>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</si>
  <si>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</si>
  <si>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</si>
  <si>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</si>
  <si>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</si>
  <si>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</si>
  <si>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</si>
  <si>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</si>
  <si>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</si>
  <si>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</si>
  <si>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</si>
  <si>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</si>
  <si>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</si>
  <si>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</si>
  <si>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</si>
  <si>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</si>
  <si>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</si>
  <si>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</si>
  <si>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</si>
  <si>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</si>
  <si>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</si>
  <si>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</si>
  <si>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</si>
  <si>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</si>
  <si>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</si>
  <si>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</si>
  <si>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</si>
  <si>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</si>
  <si>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</si>
  <si>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</si>
  <si>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</si>
  <si>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</si>
  <si>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</si>
  <si>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</si>
  <si>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</si>
  <si>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</si>
  <si>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</si>
  <si>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</si>
  <si>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</si>
  <si>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</si>
  <si>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</si>
  <si>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</si>
  <si>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</si>
  <si>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</si>
  <si>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</si>
  <si>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</si>
  <si>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</si>
  <si>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</si>
  <si>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</si>
  <si>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</si>
  <si>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</si>
  <si>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</si>
  <si>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</si>
  <si>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</si>
  <si>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</si>
  <si>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</si>
  <si>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</si>
  <si>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</si>
  <si>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</si>
  <si>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</si>
  <si>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</si>
  <si>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</si>
  <si>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</si>
  <si>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</si>
  <si>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</si>
  <si>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</si>
  <si>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</si>
  <si>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</si>
  <si>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</si>
  <si>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</si>
  <si>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</si>
  <si>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</si>
  <si>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</si>
  <si>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</si>
  <si>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</si>
  <si>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</si>
  <si>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</si>
  <si>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</si>
  <si>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</si>
  <si>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</si>
  <si>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</si>
  <si>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</si>
  <si>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</si>
  <si>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</si>
  <si>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</si>
  <si>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</si>
  <si>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</si>
  <si>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</si>
  <si>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</si>
  <si>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</si>
  <si>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</si>
  <si>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</si>
  <si>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</si>
  <si>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</si>
  <si>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</si>
  <si>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</si>
  <si>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</si>
  <si>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</si>
  <si>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</si>
  <si>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</si>
  <si>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</si>
  <si>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</si>
  <si>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</si>
  <si>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</si>
  <si>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</si>
  <si>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</si>
  <si>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</si>
  <si>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</si>
  <si>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</si>
  <si>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</si>
  <si>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</si>
  <si>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</si>
  <si>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</si>
  <si>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</si>
  <si>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</si>
  <si>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</si>
  <si>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</si>
  <si>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</si>
  <si>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</si>
  <si>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</si>
  <si>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</si>
  <si>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</si>
  <si>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</si>
  <si>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</si>
  <si>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</si>
  <si>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</si>
  <si>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</si>
  <si>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</si>
  <si>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</si>
  <si>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</si>
  <si>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</si>
  <si>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</si>
  <si>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</si>
  <si>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</si>
  <si>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</si>
  <si>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</si>
  <si>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</si>
  <si>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</si>
  <si>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</si>
  <si>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</si>
  <si>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</si>
  <si>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</si>
  <si>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</si>
  <si>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</si>
  <si>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</si>
  <si>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</si>
  <si>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</si>
  <si>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</si>
  <si>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</si>
  <si>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</si>
  <si>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</si>
  <si>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</si>
  <si>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</si>
  <si>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</si>
  <si>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</si>
  <si>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</si>
  <si>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</si>
  <si>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</si>
  <si>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</si>
  <si>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</si>
  <si>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</si>
  <si>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</si>
  <si>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</si>
  <si>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</si>
  <si>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</si>
  <si>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</si>
  <si>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</si>
  <si>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</si>
  <si>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</si>
  <si>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</si>
  <si>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</si>
  <si>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</si>
  <si>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</si>
  <si>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</si>
  <si>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</si>
  <si>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</si>
  <si>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</si>
  <si>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</si>
  <si>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</si>
  <si>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</si>
  <si>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</si>
  <si>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</si>
  <si>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</si>
  <si>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</si>
  <si>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</si>
  <si>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</si>
  <si>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</si>
  <si>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</si>
  <si>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</si>
  <si>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</si>
  <si>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</si>
  <si>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</si>
  <si>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</si>
  <si>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</si>
  <si>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</si>
  <si>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</si>
  <si>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</si>
  <si>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</si>
  <si>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</si>
  <si>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</si>
  <si>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</si>
  <si>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</si>
  <si>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</si>
  <si>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</si>
  <si>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</si>
  <si>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</si>
  <si>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</si>
  <si>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</si>
  <si>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</si>
  <si>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</si>
  <si>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</si>
  <si>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</si>
  <si>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</si>
  <si>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</si>
  <si>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</si>
  <si>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</si>
  <si>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</si>
  <si>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</si>
  <si>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</si>
  <si>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</si>
  <si>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</si>
  <si>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</si>
  <si>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</si>
  <si>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</si>
  <si>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</si>
  <si>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</si>
  <si>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</si>
  <si>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</si>
  <si>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</si>
  <si>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</si>
  <si>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</si>
  <si>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</si>
  <si>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</si>
  <si>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</si>
  <si>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</si>
  <si>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</si>
  <si>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</si>
  <si>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</si>
  <si>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</si>
  <si>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</si>
  <si>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</si>
  <si>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</si>
  <si>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</si>
  <si>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</si>
  <si>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</si>
  <si>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</si>
  <si>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</si>
  <si>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</si>
  <si>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</si>
  <si>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</si>
  <si>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</si>
  <si>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</si>
  <si>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</si>
  <si>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</si>
  <si>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</si>
  <si>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</si>
  <si>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</si>
  <si>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</si>
  <si>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</si>
  <si>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</si>
  <si>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</si>
  <si>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</si>
  <si>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</si>
  <si>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</si>
  <si>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</si>
  <si>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</si>
  <si>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</si>
  <si>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</si>
  <si>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</si>
  <si>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</si>
  <si>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</si>
  <si>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</si>
  <si>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</si>
  <si>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</si>
  <si>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</si>
  <si>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</si>
  <si>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</si>
  <si>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</si>
  <si>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</si>
  <si>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</si>
  <si>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</si>
  <si>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</si>
  <si>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</si>
  <si>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</si>
  <si>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</si>
  <si>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</si>
  <si>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</si>
  <si>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</si>
  <si>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</si>
  <si>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</si>
  <si>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</si>
  <si>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</si>
  <si>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</si>
  <si>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</si>
  <si>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</si>
  <si>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</si>
  <si>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</si>
  <si>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</si>
  <si>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</si>
  <si>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</si>
  <si>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</si>
  <si>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</si>
  <si>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</si>
  <si>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</si>
  <si>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</si>
  <si>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</si>
  <si>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</si>
  <si>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</si>
  <si>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</si>
  <si>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</si>
  <si>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</si>
  <si>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</si>
  <si>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</si>
  <si>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</si>
  <si>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</si>
  <si>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</si>
  <si>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</si>
  <si>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</si>
  <si>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</si>
  <si>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</si>
  <si>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</si>
  <si>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</si>
  <si>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</si>
  <si>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</si>
  <si>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</si>
  <si>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</si>
  <si>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</si>
  <si>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</si>
  <si>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</si>
  <si>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</si>
  <si>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</si>
  <si>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</si>
  <si>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</si>
  <si>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</si>
  <si>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</si>
  <si>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</si>
  <si>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</si>
  <si>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</si>
  <si>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</si>
  <si>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</si>
  <si>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</si>
  <si>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</si>
  <si>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</si>
  <si>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</si>
  <si>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</si>
  <si>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</si>
  <si>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</si>
  <si>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</si>
  <si>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</si>
  <si>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</si>
  <si>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</si>
  <si>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</si>
  <si>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</si>
  <si>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</si>
  <si>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</si>
  <si>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</si>
  <si>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</si>
  <si>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</si>
  <si>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</si>
  <si>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</si>
  <si>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</si>
  <si>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</si>
  <si>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</si>
  <si>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</si>
  <si>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</si>
  <si>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</si>
  <si>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</si>
  <si>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</si>
  <si>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</si>
  <si>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</si>
  <si>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</si>
  <si>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</si>
  <si>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</si>
  <si>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</si>
  <si>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</si>
  <si>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</si>
  <si>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</si>
  <si>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</si>
  <si>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</si>
  <si>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</si>
  <si>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</si>
  <si>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</si>
  <si>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</si>
  <si>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</si>
  <si>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</si>
  <si>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</si>
  <si>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</si>
  <si>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</si>
  <si>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</si>
  <si>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</si>
  <si>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</si>
  <si>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</si>
  <si>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</si>
  <si>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</si>
  <si>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</si>
  <si>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</si>
  <si>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</si>
  <si>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</si>
  <si>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</si>
  <si>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</si>
  <si>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</si>
  <si>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</si>
  <si>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</si>
  <si>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</si>
  <si>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</si>
  <si>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</si>
  <si>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</si>
  <si>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</si>
  <si>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</si>
  <si>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</si>
  <si>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</si>
  <si>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</si>
  <si>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</si>
  <si>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</si>
  <si>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</si>
  <si>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</si>
  <si>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</si>
  <si>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</si>
  <si>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</si>
  <si>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</si>
  <si>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</si>
  <si>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</si>
  <si>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</si>
  <si>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</si>
  <si>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</si>
  <si>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</si>
  <si>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</si>
  <si>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</si>
  <si>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</si>
  <si>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</si>
  <si>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</si>
  <si>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</si>
  <si>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</si>
  <si>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</si>
  <si>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</si>
  <si>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</si>
  <si>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</si>
  <si>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</si>
  <si>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</si>
  <si>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</si>
  <si>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</si>
  <si>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</si>
  <si>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</si>
  <si>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</si>
  <si>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</si>
  <si>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</si>
  <si>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</si>
  <si>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</si>
  <si>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</si>
  <si>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</si>
  <si>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</si>
  <si>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</si>
  <si>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</si>
  <si>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</si>
  <si>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</si>
  <si>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</si>
  <si>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</si>
  <si>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</si>
  <si>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</si>
  <si>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</si>
  <si>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</si>
  <si>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</si>
  <si>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</si>
  <si>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</si>
  <si>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</si>
  <si>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</si>
  <si>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</si>
  <si>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</si>
  <si>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</si>
  <si>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</si>
  <si>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</si>
  <si>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</si>
  <si>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</si>
  <si>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</si>
  <si>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</si>
  <si>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</si>
  <si>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</si>
  <si>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</si>
  <si>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</si>
  <si>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</si>
  <si>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</si>
  <si>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</si>
  <si>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</si>
  <si>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</si>
  <si>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</si>
  <si>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</si>
  <si>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</si>
  <si>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</si>
  <si>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</si>
  <si>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</si>
  <si>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</si>
  <si>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</si>
  <si>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</si>
  <si>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</si>
  <si>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</si>
  <si>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</si>
  <si>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</si>
  <si>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</si>
  <si>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</si>
  <si>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</si>
  <si>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</si>
  <si>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</si>
  <si>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</si>
  <si>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</si>
  <si>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</si>
  <si>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</si>
  <si>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</si>
  <si>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</si>
  <si>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</si>
  <si>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</si>
  <si>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</si>
  <si>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</si>
  <si>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</si>
  <si>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</si>
  <si>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</si>
  <si>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</si>
  <si>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</si>
  <si>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</si>
  <si>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</si>
  <si>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</si>
  <si>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</si>
  <si>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</si>
  <si>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</si>
  <si>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</si>
  <si>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</si>
  <si>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</si>
  <si>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</si>
  <si>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</si>
  <si>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</si>
  <si>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</si>
  <si>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</si>
  <si>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</si>
  <si>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</si>
  <si>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</si>
  <si>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</si>
  <si>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</si>
  <si>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</si>
  <si>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</si>
  <si>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</si>
  <si>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</si>
  <si>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</si>
  <si>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</si>
  <si>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</si>
  <si>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</si>
  <si>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</si>
  <si>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</si>
  <si>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</si>
  <si>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</si>
  <si>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</si>
  <si>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</si>
  <si>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</si>
  <si>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</si>
  <si>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</si>
  <si>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</si>
  <si>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</si>
  <si>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</si>
  <si>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</si>
  <si>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</si>
  <si>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</si>
  <si>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</si>
  <si>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</si>
  <si>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</si>
  <si>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</si>
  <si>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</si>
  <si>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</si>
  <si>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</si>
  <si>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</si>
  <si>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</si>
  <si>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</si>
  <si>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</si>
  <si>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</si>
  <si>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</si>
  <si>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</si>
  <si>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</si>
  <si>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</si>
  <si>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</si>
  <si>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</si>
  <si>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</si>
  <si>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</si>
  <si>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</si>
  <si>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</si>
  <si>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</si>
  <si>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</si>
  <si>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</si>
  <si>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</si>
  <si>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</si>
  <si>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</si>
  <si>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</si>
  <si>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</si>
  <si>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</si>
  <si>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</si>
  <si>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</si>
  <si>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</si>
  <si>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</si>
  <si>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</si>
  <si>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</si>
  <si>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</si>
  <si>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</si>
  <si>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</si>
  <si>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</si>
  <si>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</si>
  <si>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</si>
  <si>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</si>
  <si>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</si>
  <si>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</si>
  <si>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</si>
  <si>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</si>
  <si>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</si>
  <si>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</si>
  <si>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</si>
  <si>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</si>
  <si>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</si>
  <si>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</si>
  <si>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</si>
  <si>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</si>
  <si>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</si>
  <si>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</si>
  <si>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</si>
  <si>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</si>
  <si>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</si>
  <si>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</si>
  <si>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</si>
  <si>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</si>
  <si>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</si>
  <si>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</si>
  <si>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</si>
  <si>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</si>
  <si>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</si>
  <si>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</si>
  <si>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</si>
  <si>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</si>
  <si>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</si>
  <si>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</si>
  <si>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</si>
  <si>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</si>
  <si>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</si>
  <si>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</si>
  <si>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</si>
  <si>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</si>
  <si>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</si>
  <si>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</si>
  <si>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</si>
  <si>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</si>
  <si>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</si>
  <si>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</si>
  <si>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</si>
  <si>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</si>
  <si>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</si>
  <si>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</si>
  <si>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</si>
  <si>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</si>
  <si>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</si>
  <si>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</si>
  <si>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</si>
  <si>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</si>
  <si>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</si>
  <si>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</si>
  <si>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</si>
  <si>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</si>
  <si>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</si>
  <si>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</si>
  <si>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</si>
  <si>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</si>
  <si>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</si>
  <si>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</si>
  <si>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</si>
  <si>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</si>
  <si>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</si>
  <si>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</si>
  <si>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</si>
  <si>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</si>
  <si>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</si>
  <si>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</si>
  <si>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</si>
  <si>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</si>
  <si>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</si>
  <si>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</si>
  <si>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</si>
  <si>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</si>
  <si>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</si>
  <si>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</si>
  <si>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</si>
  <si>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</si>
  <si>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</si>
  <si>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</si>
  <si>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</si>
  <si>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</si>
  <si>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</si>
  <si>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</si>
  <si>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</si>
  <si>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</si>
  <si>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</si>
  <si>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</si>
  <si>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</si>
  <si>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</si>
  <si>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</si>
  <si>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</si>
  <si>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</si>
  <si>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</si>
  <si>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</si>
  <si>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</si>
  <si>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</si>
  <si>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</si>
  <si>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</si>
  <si>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</si>
  <si>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</si>
  <si>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</si>
  <si>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</si>
  <si>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</si>
  <si>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</si>
  <si>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</si>
  <si>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</si>
  <si>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</si>
  <si>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</si>
  <si>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</si>
  <si>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</si>
  <si>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</si>
  <si>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</si>
  <si>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</si>
  <si>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</si>
  <si>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</si>
  <si>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</si>
  <si>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</si>
  <si>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</si>
  <si>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</si>
  <si>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</si>
  <si>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</si>
  <si>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</si>
  <si>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</si>
  <si>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</si>
  <si>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</si>
  <si>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</si>
  <si>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</si>
  <si>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</si>
  <si>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</si>
  <si>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</si>
  <si>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</si>
  <si>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</si>
  <si>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</si>
  <si>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</si>
  <si>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</si>
  <si>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</si>
  <si>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</si>
  <si>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</si>
  <si>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</si>
  <si>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</si>
  <si>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</si>
  <si>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</si>
  <si>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</si>
  <si>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</si>
  <si>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</si>
  <si>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</si>
  <si>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</si>
  <si>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</si>
  <si>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</si>
  <si>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</si>
  <si>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</si>
  <si>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</si>
  <si>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</si>
  <si>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</si>
  <si>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</si>
  <si>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</si>
  <si>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</si>
  <si>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</si>
  <si>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</si>
  <si>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</si>
  <si>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</si>
  <si>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</si>
  <si>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</si>
  <si>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</si>
  <si>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</si>
  <si>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</si>
  <si>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</si>
  <si>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</si>
  <si>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</si>
  <si>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</si>
  <si>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</si>
  <si>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</si>
  <si>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</si>
  <si>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</si>
  <si>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</si>
  <si>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</si>
  <si>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</si>
  <si>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</si>
  <si>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</si>
  <si>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</si>
  <si>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</si>
  <si>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</si>
  <si>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</si>
  <si>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</si>
  <si>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</si>
  <si>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</si>
  <si>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</si>
  <si>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</si>
  <si>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</si>
  <si>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</si>
  <si>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</si>
  <si>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</si>
  <si>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</si>
  <si>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</si>
  <si>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</si>
  <si>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</si>
  <si>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</si>
  <si>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</si>
  <si>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</si>
  <si>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</si>
  <si>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</si>
  <si>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</si>
  <si>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</si>
  <si>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</si>
  <si>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</si>
  <si>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</si>
  <si>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</si>
  <si>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</si>
  <si>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</si>
  <si>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</si>
  <si>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</si>
  <si>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</si>
  <si>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</si>
  <si>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</si>
  <si>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</si>
  <si>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</si>
  <si>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</si>
  <si>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</si>
  <si>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</si>
  <si>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</si>
  <si>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</si>
  <si>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</si>
  <si>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</si>
  <si>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</si>
  <si>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</si>
  <si>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</si>
  <si>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</si>
  <si>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</si>
  <si>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</si>
  <si>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</si>
  <si>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</si>
  <si>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</si>
  <si>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</si>
  <si>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</si>
  <si>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</si>
  <si>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</si>
  <si>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</si>
  <si>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</si>
  <si>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</si>
  <si>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</si>
  <si>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</si>
  <si>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</si>
  <si>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</si>
  <si>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</si>
  <si>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</si>
  <si>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</si>
  <si>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</si>
  <si>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</si>
  <si>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</si>
  <si>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</si>
  <si>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</si>
  <si>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</si>
  <si>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</si>
  <si>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</si>
  <si>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</si>
  <si>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</si>
  <si>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</si>
  <si>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</si>
  <si>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</si>
  <si>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</si>
  <si>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</si>
  <si>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</si>
  <si>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</si>
  <si>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</si>
  <si>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</si>
  <si>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</si>
  <si>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</si>
  <si>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</si>
  <si>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</si>
  <si>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</si>
  <si>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</si>
  <si>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</si>
  <si>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</si>
  <si>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</si>
  <si>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</si>
  <si>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</si>
  <si>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</si>
  <si>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</si>
  <si>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</si>
  <si>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</si>
  <si>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</si>
  <si>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</si>
  <si>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</si>
  <si>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</si>
  <si>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</si>
  <si>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</si>
  <si>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</si>
  <si>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</si>
  <si>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</si>
  <si>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</si>
  <si>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</si>
  <si>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</si>
  <si>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</si>
  <si>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</si>
  <si>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</si>
  <si>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</si>
  <si>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</si>
  <si>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</si>
  <si>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</si>
  <si>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</si>
  <si>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</si>
  <si>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</si>
  <si>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</si>
  <si>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</si>
  <si>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</si>
  <si>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</si>
  <si>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</si>
  <si>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</si>
  <si>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</si>
  <si>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</si>
  <si>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</si>
  <si>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</si>
  <si>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</si>
  <si>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</si>
  <si>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</si>
  <si>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</si>
  <si>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</si>
  <si>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</si>
  <si>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</si>
  <si>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</si>
  <si>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</si>
  <si>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</si>
  <si>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</si>
  <si>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</si>
  <si>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</si>
  <si>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</si>
  <si>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</si>
  <si>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</si>
  <si>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</si>
  <si>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</si>
  <si>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</si>
  <si>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</si>
  <si>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</si>
  <si>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</si>
  <si>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</si>
  <si>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</si>
  <si>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</si>
  <si>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</si>
  <si>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</si>
  <si>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</si>
  <si>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</si>
  <si>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</si>
  <si>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</si>
  <si>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</si>
  <si>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</si>
  <si>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</si>
  <si>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</si>
  <si>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</si>
  <si>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</si>
  <si>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</si>
  <si>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</si>
  <si>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</si>
  <si>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</si>
  <si>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</si>
  <si>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</si>
  <si>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</si>
  <si>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</si>
  <si>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</si>
  <si>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</si>
  <si>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</si>
  <si>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</si>
  <si>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</si>
  <si>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</si>
  <si>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</si>
  <si>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</si>
  <si>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</si>
  <si>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</si>
  <si>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</si>
  <si>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</si>
  <si>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</si>
  <si>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</si>
  <si>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</si>
  <si>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</si>
  <si>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</si>
  <si>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</si>
  <si>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</si>
  <si>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</si>
  <si>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</si>
  <si>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</si>
  <si>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</si>
  <si>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</si>
  <si>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</si>
  <si>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</si>
  <si>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</si>
  <si>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</si>
  <si>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</si>
  <si>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</si>
  <si>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</si>
  <si>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</si>
  <si>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</si>
  <si>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</si>
  <si>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</si>
  <si>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</si>
  <si>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</si>
  <si>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</si>
  <si>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</si>
  <si>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</si>
  <si>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</si>
  <si>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</si>
  <si>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</si>
  <si>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</si>
  <si>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</si>
  <si>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</si>
  <si>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</si>
  <si>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</si>
  <si>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</si>
  <si>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</si>
  <si>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</si>
  <si>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</si>
  <si>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</si>
  <si>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</si>
  <si>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</si>
  <si>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</si>
  <si>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</si>
  <si>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</si>
  <si>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</si>
  <si>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</si>
  <si>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</si>
  <si>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</si>
  <si>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</si>
  <si>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</si>
  <si>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</si>
  <si>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</si>
  <si>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</si>
  <si>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</si>
  <si>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</si>
  <si>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</si>
  <si>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</si>
  <si>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</si>
  <si>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</si>
  <si>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</si>
  <si>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</si>
  <si>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</si>
  <si>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</si>
  <si>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</si>
  <si>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</si>
  <si>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</si>
  <si>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</si>
  <si>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</si>
  <si>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</si>
  <si>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</si>
  <si>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</si>
  <si>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</si>
  <si>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</si>
  <si>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</si>
  <si>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</si>
  <si>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</si>
  <si>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</si>
  <si>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</si>
  <si>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</si>
  <si>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</si>
  <si>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</si>
  <si>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</si>
  <si>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</si>
  <si>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</si>
  <si>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</si>
  <si>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</si>
  <si>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</si>
  <si>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</si>
  <si>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</si>
  <si>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</si>
  <si>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</si>
  <si>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</si>
  <si>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</si>
  <si>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</si>
  <si>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</si>
  <si>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</si>
  <si>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</si>
  <si>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</si>
  <si>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</si>
  <si>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</si>
  <si>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</si>
  <si>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</si>
  <si>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</si>
  <si>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</si>
  <si>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</si>
  <si>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</si>
  <si>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</si>
  <si>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</si>
  <si>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</si>
  <si>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</si>
  <si>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</si>
  <si>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</si>
  <si>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</si>
  <si>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</si>
  <si>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</si>
  <si>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</si>
  <si>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</si>
  <si>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</si>
  <si>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</si>
  <si>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</si>
  <si>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</si>
  <si>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</si>
  <si>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</si>
  <si>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</si>
  <si>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</si>
  <si>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</si>
  <si>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</si>
  <si>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</si>
  <si>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</si>
  <si>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</si>
  <si>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</si>
  <si>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</si>
  <si>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</si>
  <si>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</si>
  <si>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</si>
  <si>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</si>
  <si>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</si>
  <si>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</si>
  <si>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</si>
  <si>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</si>
  <si>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</si>
  <si>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</si>
  <si>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</si>
  <si>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</si>
  <si>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</si>
  <si>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</si>
  <si>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</si>
  <si>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</si>
  <si>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</si>
  <si>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</si>
  <si>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</si>
  <si>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</si>
  <si>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</si>
  <si>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</si>
  <si>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</si>
  <si>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</si>
  <si>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</si>
  <si>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</si>
  <si>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</si>
  <si>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</si>
  <si>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</si>
  <si>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</si>
  <si>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</si>
  <si>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</si>
  <si>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</si>
  <si>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</si>
  <si>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</si>
  <si>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</si>
  <si>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</si>
  <si>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</si>
  <si>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</si>
  <si>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</si>
  <si>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</si>
  <si>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</si>
  <si>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</si>
  <si>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</si>
  <si>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</si>
  <si>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</si>
  <si>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</si>
  <si>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</si>
  <si>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</si>
  <si>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</si>
  <si>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</si>
  <si>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</si>
  <si>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</si>
  <si>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</si>
  <si>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</si>
  <si>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</si>
  <si>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</si>
  <si>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</si>
  <si>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</si>
  <si>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</si>
  <si>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</si>
  <si>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</si>
  <si>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</si>
  <si>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</si>
  <si>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</si>
  <si>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</si>
  <si>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</si>
  <si>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</si>
  <si>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</si>
  <si>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</si>
  <si>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</si>
  <si>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</si>
  <si>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</si>
  <si>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</si>
  <si>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</si>
  <si>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</si>
  <si>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</si>
  <si>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</si>
  <si>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</si>
  <si>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</si>
  <si>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</si>
  <si>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</si>
  <si>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</si>
  <si>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</si>
  <si>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</si>
  <si>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</si>
  <si>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</si>
  <si>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</si>
  <si>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</si>
  <si>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</si>
  <si>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</si>
  <si>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</si>
  <si>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</si>
  <si>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</si>
  <si>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</si>
  <si>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</si>
  <si>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</si>
  <si>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</si>
  <si>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</si>
  <si>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</si>
  <si>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</si>
  <si>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</si>
  <si>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</si>
  <si>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</si>
  <si>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</si>
  <si>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</si>
  <si>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</si>
  <si>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</si>
  <si>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</si>
  <si>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</si>
  <si>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</si>
  <si>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</si>
  <si>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</si>
  <si>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</si>
  <si>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</si>
  <si>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</si>
  <si>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</si>
  <si>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</si>
  <si>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</si>
  <si>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</si>
  <si>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</si>
  <si>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</si>
  <si>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</si>
  <si>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</si>
  <si>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</si>
  <si>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</si>
  <si>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</si>
  <si>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</si>
  <si>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</si>
  <si>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</si>
  <si>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</si>
  <si>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</si>
  <si>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</si>
  <si>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</si>
  <si>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</si>
  <si>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</si>
  <si>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</si>
  <si>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</si>
  <si>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</si>
  <si>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</si>
  <si>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</si>
  <si>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</si>
  <si>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</si>
  <si>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</si>
  <si>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</si>
  <si>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</si>
  <si>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</si>
  <si>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</si>
  <si>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</si>
  <si>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</si>
  <si>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</si>
  <si>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</si>
  <si>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</si>
  <si>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</si>
  <si>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</si>
  <si>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</si>
  <si>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</si>
  <si>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</si>
  <si>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</si>
  <si>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</si>
  <si>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</si>
  <si>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</si>
  <si>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</si>
  <si>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</si>
  <si>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</si>
  <si>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</si>
  <si>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</si>
  <si>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</si>
  <si>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</si>
  <si>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</si>
  <si>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</si>
  <si>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</si>
  <si>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</si>
  <si>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</si>
  <si>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</si>
  <si>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</si>
  <si>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</si>
  <si>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</si>
  <si>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</si>
  <si>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</si>
  <si>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</si>
  <si>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</si>
  <si>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</si>
  <si>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</si>
  <si>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</si>
  <si>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</si>
  <si>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</si>
  <si>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</si>
  <si>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</si>
  <si>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</si>
  <si>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</si>
  <si>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</si>
  <si>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</si>
  <si>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</si>
  <si>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</si>
  <si>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</si>
  <si>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</si>
  <si>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</si>
  <si>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</si>
  <si>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</si>
  <si>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</si>
  <si>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</si>
  <si>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</si>
  <si>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</si>
  <si>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</si>
  <si>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</si>
  <si>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</si>
  <si>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</si>
  <si>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</si>
  <si>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</si>
  <si>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</si>
  <si>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</si>
  <si>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</si>
  <si>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</si>
  <si>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</si>
  <si>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</si>
  <si>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</si>
  <si>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</si>
  <si>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</si>
  <si>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</si>
  <si>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</si>
  <si>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</si>
  <si>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</si>
  <si>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</si>
  <si>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</si>
  <si>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</si>
  <si>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</si>
  <si>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</si>
  <si>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</si>
  <si>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</si>
  <si>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</si>
  <si>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</si>
  <si>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</si>
  <si>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</si>
  <si>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</si>
  <si>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</si>
  <si>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</si>
  <si>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</si>
  <si>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</si>
  <si>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</si>
  <si>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</si>
  <si>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</si>
  <si>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</si>
  <si>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</si>
  <si>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</si>
  <si>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</si>
  <si>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</si>
  <si>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</si>
  <si>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</si>
  <si>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</si>
  <si>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</si>
  <si>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</si>
  <si>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</si>
  <si>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</si>
  <si>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</si>
  <si>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</si>
  <si>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</si>
  <si>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</si>
  <si>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</si>
  <si>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</si>
  <si>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</si>
  <si>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</si>
  <si>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</si>
  <si>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</si>
  <si>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</si>
  <si>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</si>
  <si>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</si>
  <si>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</si>
  <si>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</si>
  <si>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</si>
  <si>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</si>
  <si>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</si>
  <si>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</si>
  <si>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</si>
  <si>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</si>
  <si>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</si>
  <si>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</si>
  <si>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</si>
  <si>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</si>
  <si>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</si>
  <si>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</si>
  <si>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</si>
  <si>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</si>
  <si>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</si>
  <si>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</si>
  <si>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</si>
  <si>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</si>
  <si>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</si>
  <si>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</si>
  <si>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</si>
  <si>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</si>
  <si>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</si>
  <si>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</si>
  <si>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</si>
  <si>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</si>
  <si>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</si>
  <si>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</si>
  <si>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</si>
  <si>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</si>
  <si>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</si>
  <si>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</si>
  <si>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</si>
  <si>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</si>
  <si>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</si>
  <si>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</si>
  <si>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</si>
  <si>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</si>
  <si>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</si>
  <si>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</si>
  <si>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</si>
  <si>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</si>
  <si>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</si>
  <si>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</si>
  <si>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</si>
  <si>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</si>
  <si>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</si>
  <si>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</si>
  <si>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</si>
  <si>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</si>
  <si>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</si>
  <si>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</si>
  <si>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</si>
  <si>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</si>
  <si>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</si>
  <si>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</si>
  <si>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</si>
  <si>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</si>
  <si>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</si>
  <si>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</si>
  <si>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</si>
  <si>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</si>
  <si>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</si>
  <si>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</si>
  <si>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</si>
  <si>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</si>
  <si>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</si>
  <si>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</si>
  <si>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</si>
  <si>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</si>
  <si>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</si>
  <si>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</si>
  <si>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</si>
  <si>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</si>
  <si>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</si>
  <si>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</si>
  <si>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</si>
  <si>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</si>
  <si>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</si>
  <si>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</si>
  <si>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</si>
  <si>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</si>
  <si>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</si>
  <si>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</si>
  <si>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</si>
  <si>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</si>
  <si>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</si>
  <si>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</si>
  <si>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</si>
  <si>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</si>
  <si>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</si>
  <si>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</si>
  <si>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</si>
  <si>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</si>
  <si>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</si>
  <si>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</si>
  <si>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</si>
  <si>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</si>
  <si>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</si>
  <si>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</si>
  <si>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</si>
  <si>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</si>
  <si>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</si>
  <si>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</si>
  <si>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</si>
  <si>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</si>
  <si>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</si>
  <si>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</si>
  <si>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</si>
  <si>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</si>
  <si>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</si>
  <si>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</si>
  <si>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</si>
  <si>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</si>
  <si>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</si>
  <si>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</si>
  <si>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</si>
  <si>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</si>
  <si>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</si>
  <si>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</si>
  <si>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</si>
  <si>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</si>
  <si>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</si>
  <si>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</si>
  <si>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</si>
  <si>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</si>
  <si>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</si>
  <si>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</si>
  <si>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</si>
  <si>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</si>
  <si>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</si>
  <si>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</si>
  <si>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</si>
  <si>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</si>
  <si>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</si>
  <si>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</si>
  <si>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</si>
  <si>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</si>
  <si>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</si>
  <si>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</si>
  <si>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</si>
  <si>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</si>
  <si>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</si>
  <si>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</si>
  <si>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</si>
  <si>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</si>
  <si>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</si>
  <si>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</si>
  <si>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</si>
  <si>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</si>
  <si>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</si>
  <si>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</si>
  <si>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</si>
  <si>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</si>
  <si>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</si>
  <si>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</si>
  <si>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</si>
  <si>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</si>
  <si>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</si>
  <si>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</si>
  <si>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</si>
  <si>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</si>
  <si>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</si>
  <si>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</si>
  <si>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</si>
  <si>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</si>
  <si>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</si>
  <si>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</si>
  <si>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</si>
  <si>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</si>
  <si>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</si>
  <si>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</si>
  <si>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</si>
  <si>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</si>
  <si>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</si>
  <si>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</si>
  <si>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</si>
  <si>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</si>
  <si>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</si>
  <si>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</si>
  <si>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</si>
  <si>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</si>
  <si>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</si>
  <si>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</si>
  <si>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</si>
  <si>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</si>
  <si>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</si>
  <si>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</si>
  <si>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</si>
  <si>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</si>
  <si>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</si>
  <si>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</si>
  <si>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</si>
  <si>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</si>
  <si>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</si>
  <si>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</si>
  <si>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</si>
  <si>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</si>
  <si>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</si>
  <si>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</si>
  <si>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</si>
  <si>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</si>
  <si>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</si>
  <si>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</si>
  <si>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</si>
  <si>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</si>
  <si>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</si>
  <si>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</si>
  <si>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</si>
  <si>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</si>
  <si>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</si>
  <si>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</si>
  <si>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</si>
  <si>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</si>
  <si>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</si>
  <si>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</si>
  <si>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</si>
  <si>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</si>
  <si>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</si>
  <si>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</si>
  <si>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</si>
  <si>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</si>
  <si>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</si>
  <si>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</si>
  <si>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</si>
  <si>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</si>
  <si>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</si>
  <si>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</si>
  <si>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</si>
  <si>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</si>
  <si>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</si>
  <si>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</si>
  <si>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</si>
  <si>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</si>
  <si>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</si>
  <si>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</si>
  <si>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</si>
  <si>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</si>
  <si>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</si>
  <si>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</si>
  <si>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</si>
  <si>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</si>
  <si>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</si>
  <si>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</si>
  <si>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</si>
  <si>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</si>
  <si>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</si>
  <si>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</si>
  <si>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</si>
  <si>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</si>
  <si>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</si>
  <si>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</si>
  <si>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</si>
  <si>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</si>
  <si>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</si>
  <si>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</si>
  <si>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</si>
  <si>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</si>
  <si>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</si>
  <si>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</si>
  <si>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</si>
  <si>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</si>
  <si>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</si>
  <si>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</si>
  <si>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</si>
  <si>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</si>
  <si>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</si>
  <si>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</si>
  <si>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</si>
  <si>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</si>
  <si>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</si>
  <si>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</si>
  <si>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</si>
  <si>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</si>
  <si>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</si>
  <si>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</si>
  <si>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</si>
  <si>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</si>
  <si>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</si>
  <si>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</si>
  <si>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</si>
  <si>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</si>
  <si>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</si>
  <si>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</si>
  <si>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</si>
  <si>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</si>
  <si>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</si>
  <si>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</si>
  <si>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</si>
  <si>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</si>
  <si>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</si>
  <si>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</si>
  <si>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</si>
  <si>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</si>
  <si>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</si>
  <si>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</si>
  <si>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</si>
  <si>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</si>
  <si>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</si>
  <si>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</si>
  <si>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</si>
  <si>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</si>
  <si>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</si>
  <si>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</si>
  <si>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</si>
  <si>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</si>
  <si>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</si>
  <si>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</si>
  <si>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</si>
  <si>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</si>
  <si>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</si>
  <si>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</si>
  <si>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</si>
  <si>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</si>
  <si>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</si>
  <si>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</si>
  <si>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</si>
  <si>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</si>
  <si>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</si>
  <si>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</si>
  <si>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</si>
  <si>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</si>
  <si>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</si>
  <si>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</si>
  <si>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</si>
  <si>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</si>
  <si>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</si>
  <si>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</si>
  <si>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</si>
  <si>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</si>
  <si>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</si>
  <si>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</si>
  <si>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</si>
  <si>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</si>
  <si>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</si>
  <si>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</si>
  <si>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</si>
  <si>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</si>
  <si>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</si>
  <si>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</si>
  <si>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</si>
  <si>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</si>
  <si>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</si>
  <si>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</si>
  <si>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</si>
  <si>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</si>
  <si>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</si>
  <si>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</si>
  <si>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</si>
  <si>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</si>
  <si>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</si>
  <si>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</si>
  <si>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</si>
  <si>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</si>
  <si>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</si>
  <si>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</si>
  <si>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</si>
  <si>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</si>
  <si>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</si>
  <si>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</si>
  <si>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</si>
  <si>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</si>
  <si>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</si>
  <si>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</si>
  <si>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</si>
  <si>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</si>
  <si>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</si>
  <si>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</si>
  <si>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</si>
  <si>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</si>
  <si>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</si>
  <si>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</si>
  <si>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</si>
  <si>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</si>
  <si>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</si>
  <si>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</si>
  <si>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</si>
  <si>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</si>
  <si>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</si>
  <si>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</si>
  <si>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</si>
  <si>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</si>
  <si>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</si>
  <si>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</si>
  <si>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</si>
  <si>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</si>
  <si>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</si>
  <si>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</si>
  <si>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</si>
  <si>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</si>
  <si>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</si>
  <si>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</si>
  <si>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</si>
  <si>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</si>
  <si>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</si>
  <si>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</si>
  <si>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</si>
  <si>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</si>
  <si>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</si>
  <si>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</si>
  <si>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</si>
  <si>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</si>
  <si>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</si>
  <si>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</si>
  <si>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</si>
  <si>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</si>
  <si>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</si>
  <si>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</si>
  <si>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</si>
  <si>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</si>
  <si>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</si>
  <si>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</si>
  <si>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</si>
  <si>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</si>
  <si>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</si>
  <si>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</si>
  <si>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</si>
  <si>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</si>
  <si>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</si>
  <si>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</si>
  <si>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</si>
  <si>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</si>
  <si>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</si>
  <si>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</si>
  <si>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</si>
  <si>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</si>
  <si>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</si>
  <si>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</si>
  <si>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</si>
  <si>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</si>
  <si>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</si>
  <si>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</si>
  <si>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</si>
  <si>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</si>
  <si>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</si>
  <si>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</si>
  <si>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</si>
  <si>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</si>
  <si>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</si>
  <si>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</si>
  <si>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</si>
  <si>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</si>
  <si>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</si>
  <si>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</si>
  <si>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</si>
  <si>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</si>
  <si>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</si>
  <si>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</si>
  <si>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</si>
  <si>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</si>
  <si>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</si>
  <si>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</si>
  <si>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</si>
  <si>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</si>
  <si>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</si>
  <si>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</si>
  <si>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</si>
  <si>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</si>
  <si>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</si>
  <si>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</si>
  <si>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</si>
  <si>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</si>
  <si>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</si>
  <si>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</si>
  <si>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</si>
  <si>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</si>
  <si>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</si>
  <si>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</si>
  <si>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</si>
  <si>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</si>
  <si>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</si>
  <si>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</si>
  <si>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</si>
  <si>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</si>
  <si>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</si>
  <si>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</si>
  <si>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</si>
  <si>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</si>
  <si>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</si>
  <si>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</si>
  <si>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</si>
  <si>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</si>
  <si>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</si>
  <si>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</si>
  <si>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</si>
  <si>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</si>
  <si>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</si>
  <si>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</si>
  <si>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</si>
  <si>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</si>
  <si>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</si>
  <si>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</si>
  <si>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</si>
  <si>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</si>
  <si>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</si>
  <si>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</si>
  <si>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</si>
  <si>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</si>
  <si>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</si>
  <si>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</si>
  <si>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</si>
  <si>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</si>
  <si>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</si>
  <si>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</si>
  <si>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</si>
  <si>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</si>
  <si>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</si>
  <si>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</si>
  <si>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</si>
  <si>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</si>
  <si>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</si>
  <si>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</si>
  <si>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</si>
  <si>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</si>
  <si>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</si>
  <si>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</si>
  <si>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</si>
  <si>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</si>
  <si>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</si>
  <si>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</si>
  <si>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</si>
  <si>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</si>
  <si>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</si>
  <si>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</si>
  <si>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</si>
  <si>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</si>
  <si>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</si>
  <si>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</si>
  <si>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</si>
  <si>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</si>
  <si>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</si>
  <si>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</si>
  <si>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</si>
  <si>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</si>
  <si>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</si>
  <si>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</si>
  <si>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</si>
  <si>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</si>
  <si>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</si>
  <si>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</si>
  <si>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</si>
  <si>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</si>
  <si>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</si>
  <si>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</si>
  <si>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</si>
  <si>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</si>
  <si>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</si>
  <si>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</si>
  <si>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</si>
  <si>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</si>
  <si>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</si>
  <si>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</si>
  <si>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</si>
  <si>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</si>
  <si>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</si>
  <si>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</si>
  <si>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</si>
  <si>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</si>
  <si>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</si>
  <si>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</si>
  <si>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</si>
  <si>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</si>
  <si>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</si>
  <si>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</si>
  <si>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</si>
  <si>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</si>
  <si>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</si>
  <si>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</si>
  <si>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</si>
  <si>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</si>
  <si>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</si>
  <si>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</si>
  <si>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</si>
  <si>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</si>
  <si>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</si>
  <si>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</si>
  <si>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</si>
  <si>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</si>
  <si>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</si>
  <si>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</si>
  <si>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</si>
  <si>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</si>
  <si>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</si>
  <si>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</si>
  <si>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</si>
  <si>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</si>
  <si>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</si>
  <si>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</si>
  <si>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</si>
  <si>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</si>
  <si>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</si>
  <si>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</si>
  <si>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</si>
  <si>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</si>
  <si>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</si>
  <si>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</si>
  <si>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</si>
  <si>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</si>
  <si>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</si>
  <si>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</si>
  <si>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</si>
  <si>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</si>
  <si>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</si>
  <si>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</si>
  <si>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</si>
  <si>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</si>
  <si>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</si>
  <si>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</si>
  <si>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</si>
  <si>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</si>
  <si>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</si>
  <si>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</si>
  <si>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</si>
  <si>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</si>
  <si>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</si>
  <si>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</si>
  <si>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</si>
  <si>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</si>
  <si>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</si>
  <si>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</si>
  <si>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</si>
  <si>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</si>
  <si>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</si>
  <si>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</si>
  <si>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</si>
  <si>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</si>
  <si>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</si>
  <si>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</si>
  <si>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</si>
  <si>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</si>
  <si>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</si>
  <si>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</si>
  <si>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</si>
  <si>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</si>
  <si>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</si>
  <si>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</si>
  <si>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</si>
  <si>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</si>
  <si>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</si>
  <si>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</si>
  <si>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</si>
  <si>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</si>
  <si>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</si>
  <si>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</si>
  <si>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</si>
  <si>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</si>
  <si>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</si>
  <si>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</si>
  <si>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</si>
  <si>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</si>
  <si>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</si>
  <si>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</si>
  <si>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</si>
  <si>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</si>
  <si>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</si>
  <si>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</si>
  <si>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</si>
  <si>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</si>
  <si>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</si>
  <si>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</si>
  <si>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</si>
  <si>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</si>
  <si>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</si>
  <si>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</si>
  <si>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</si>
  <si>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</si>
  <si>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</si>
  <si>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</si>
  <si>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</si>
  <si>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</si>
  <si>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</si>
  <si>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</si>
  <si>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</si>
  <si>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</si>
  <si>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</si>
  <si>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</si>
  <si>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</si>
  <si>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</si>
  <si>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</si>
  <si>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</si>
  <si>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</si>
  <si>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</si>
  <si>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</si>
  <si>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</si>
  <si>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</si>
  <si>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</si>
  <si>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</si>
  <si>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</si>
  <si>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</si>
  <si>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</si>
  <si>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</si>
  <si>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</si>
  <si>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</si>
  <si>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</si>
  <si>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</si>
  <si>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</si>
  <si>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</si>
  <si>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</si>
  <si>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</si>
  <si>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</si>
  <si>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</si>
  <si>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</si>
  <si>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</si>
  <si>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</si>
  <si>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</si>
  <si>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</si>
  <si>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</si>
  <si>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</si>
  <si>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</si>
  <si>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</si>
  <si>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</si>
  <si>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</si>
  <si>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</si>
  <si>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</si>
  <si>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</si>
  <si>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</si>
  <si>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</si>
  <si>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</si>
  <si>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</si>
  <si>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</si>
  <si>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</si>
  <si>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</si>
  <si>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</si>
  <si>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</si>
  <si>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</si>
  <si>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</si>
  <si>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</si>
  <si>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</si>
  <si>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</si>
  <si>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</si>
  <si>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</si>
  <si>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</si>
  <si>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</si>
  <si>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</si>
  <si>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</si>
  <si>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</si>
  <si>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</si>
  <si>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</si>
  <si>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</si>
  <si>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</si>
  <si>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</si>
  <si>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</si>
  <si>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</si>
  <si>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</si>
  <si>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</si>
  <si>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</si>
  <si>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</si>
  <si>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</si>
  <si>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</si>
  <si>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</si>
  <si>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</si>
  <si>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</si>
  <si>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</si>
  <si>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</si>
  <si>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</si>
  <si>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</si>
  <si>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</si>
  <si>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</si>
  <si>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</si>
  <si>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</si>
  <si>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</si>
  <si>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</si>
  <si>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</si>
  <si>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</si>
  <si>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</si>
  <si>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</si>
  <si>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</si>
  <si>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</si>
  <si>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</si>
  <si>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</si>
  <si>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</si>
  <si>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</si>
  <si>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</si>
  <si>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</si>
  <si>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</si>
  <si>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</si>
  <si>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</si>
  <si>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</si>
  <si>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</si>
  <si>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</si>
  <si>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</si>
  <si>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</si>
  <si>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</si>
  <si>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</si>
  <si>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</si>
  <si>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</si>
  <si>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</si>
  <si>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</si>
  <si>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</si>
  <si>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</si>
  <si>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</si>
  <si>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</si>
  <si>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</si>
  <si>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</si>
  <si>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</si>
  <si>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</si>
  <si>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</si>
  <si>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</si>
  <si>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</si>
  <si>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</si>
  <si>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</si>
  <si>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</si>
  <si>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</si>
  <si>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</si>
  <si>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</si>
  <si>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</si>
  <si>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</si>
  <si>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</si>
  <si>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</si>
  <si>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</si>
  <si>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</si>
  <si>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</si>
  <si>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</si>
  <si>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</si>
  <si>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</si>
  <si>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</si>
  <si>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</si>
  <si>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</si>
  <si>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</si>
  <si>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</si>
  <si>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</si>
  <si>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</si>
  <si>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</si>
  <si>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</si>
  <si>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</si>
  <si>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</si>
  <si>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</si>
  <si>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</si>
  <si>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</si>
  <si>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</si>
  <si>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</si>
  <si>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</si>
  <si>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</si>
  <si>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</si>
  <si>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</si>
  <si>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</si>
  <si>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</si>
  <si>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</si>
  <si>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</si>
  <si>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</si>
  <si>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</si>
  <si>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</si>
  <si>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</si>
  <si>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</si>
  <si>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</si>
  <si>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</si>
  <si>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</si>
  <si>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</si>
  <si>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</si>
  <si>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</si>
  <si>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</si>
  <si>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</si>
  <si>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</si>
  <si>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</si>
  <si>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</si>
  <si>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</si>
  <si>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</si>
  <si>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</si>
  <si>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</si>
  <si>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</si>
  <si>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</si>
  <si>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</si>
  <si>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</si>
  <si>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</si>
  <si>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</si>
  <si>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</si>
  <si>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</si>
  <si>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</si>
  <si>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</si>
  <si>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</si>
  <si>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</si>
  <si>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</si>
  <si>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</si>
  <si>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</si>
  <si>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</si>
  <si>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</si>
  <si>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</si>
  <si>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</si>
  <si>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</si>
  <si>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</si>
  <si>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</si>
  <si>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</si>
  <si>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</si>
  <si>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</si>
  <si>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</si>
  <si>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</si>
  <si>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</si>
  <si>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</si>
  <si>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</si>
  <si>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</si>
  <si>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</si>
  <si>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</si>
  <si>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</si>
  <si>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</si>
  <si>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</si>
  <si>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</si>
  <si>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</si>
  <si>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</si>
  <si>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</si>
  <si>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</si>
  <si>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</si>
  <si>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</si>
  <si>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</si>
  <si>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</si>
  <si>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</si>
  <si>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</si>
  <si>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</si>
  <si>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</si>
  <si>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</si>
  <si>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</si>
  <si>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</si>
  <si>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</si>
  <si>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</si>
  <si>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</si>
  <si>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</si>
  <si>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</si>
  <si>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</si>
  <si>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</si>
  <si>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</si>
  <si>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</si>
  <si>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</si>
  <si>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</si>
  <si>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</si>
  <si>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</si>
  <si>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</si>
  <si>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</si>
  <si>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</si>
  <si>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</si>
  <si>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</si>
  <si>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</si>
  <si>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</si>
  <si>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</si>
  <si>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</si>
  <si>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</si>
  <si>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</si>
  <si>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</si>
  <si>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</si>
  <si>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</si>
  <si>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</si>
  <si>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</si>
  <si>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</si>
  <si>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</si>
  <si>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</si>
  <si>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</si>
  <si>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</si>
  <si>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</si>
  <si>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</si>
  <si>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</si>
  <si>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</si>
  <si>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</si>
  <si>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</si>
  <si>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</si>
  <si>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</si>
  <si>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</si>
  <si>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</si>
  <si>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</si>
  <si>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</si>
  <si>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</si>
  <si>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</si>
  <si>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</si>
  <si>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</si>
  <si>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</si>
  <si>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</si>
  <si>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</si>
  <si>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</si>
  <si>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</si>
  <si>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</si>
  <si>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</si>
  <si>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</si>
  <si>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</si>
  <si>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</si>
  <si>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</si>
  <si>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</si>
  <si>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</si>
  <si>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</si>
  <si>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</si>
  <si>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</si>
  <si>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</si>
  <si>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</si>
  <si>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</si>
  <si>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</si>
  <si>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</si>
  <si>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</si>
  <si>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</si>
  <si>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</si>
  <si>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</si>
  <si>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</si>
  <si>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</si>
  <si>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</si>
  <si>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</si>
  <si>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</si>
  <si>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</si>
  <si>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</si>
  <si>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</si>
  <si>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</si>
  <si>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</si>
  <si>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</si>
  <si>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</si>
  <si>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</si>
  <si>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</si>
  <si>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</si>
  <si>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</si>
  <si>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</si>
  <si>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</si>
  <si>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</si>
  <si>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</si>
  <si>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</si>
  <si>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</si>
  <si>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</si>
  <si>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</si>
  <si>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</si>
  <si>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</si>
  <si>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</si>
  <si>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</si>
  <si>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</si>
  <si>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</si>
  <si>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</si>
  <si>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</si>
  <si>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</si>
  <si>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</si>
  <si>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</si>
  <si>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</si>
  <si>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</si>
  <si>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</si>
  <si>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</si>
  <si>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</si>
  <si>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</si>
  <si>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</si>
  <si>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</si>
  <si>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</si>
  <si>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</si>
  <si>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</si>
  <si>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</si>
  <si>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</si>
  <si>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</si>
  <si>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</si>
  <si>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</si>
  <si>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</si>
  <si>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</si>
  <si>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</si>
  <si>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</si>
  <si>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</si>
  <si>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</si>
  <si>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</si>
  <si>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</si>
  <si>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</si>
  <si>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</si>
  <si>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</si>
  <si>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</si>
  <si>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</si>
  <si>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</si>
  <si>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</si>
  <si>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</si>
  <si>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</si>
  <si>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</si>
  <si>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</si>
  <si>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</si>
  <si>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</si>
  <si>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</si>
  <si>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</si>
  <si>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</si>
  <si>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</si>
  <si>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</si>
  <si>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</si>
  <si>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</si>
  <si>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</si>
  <si>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</si>
  <si>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</si>
  <si>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</si>
  <si>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</si>
  <si>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</si>
  <si>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</si>
  <si>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</si>
  <si>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</si>
  <si>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</si>
  <si>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</si>
  <si>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</si>
  <si>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</si>
  <si>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</si>
  <si>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</si>
  <si>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</si>
  <si>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</si>
  <si>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</si>
  <si>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</si>
  <si>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</si>
  <si>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</si>
  <si>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</si>
  <si>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</si>
  <si>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</si>
  <si>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</si>
  <si>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</si>
  <si>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</si>
  <si>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</si>
  <si>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</si>
  <si>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</si>
  <si>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</si>
  <si>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</si>
  <si>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</si>
  <si>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</si>
  <si>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</si>
  <si>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</si>
  <si>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</si>
  <si>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</si>
  <si>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</si>
  <si>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</si>
  <si>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</si>
  <si>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</si>
  <si>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</si>
  <si>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</si>
  <si>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</si>
  <si>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</si>
  <si>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</si>
  <si>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</si>
  <si>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</si>
  <si>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</si>
  <si>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</si>
  <si>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</si>
  <si>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</si>
  <si>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</si>
  <si>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</si>
  <si>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</si>
  <si>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</si>
  <si>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</si>
  <si>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</si>
  <si>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</si>
  <si>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</si>
  <si>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</si>
  <si>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</si>
  <si>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</si>
  <si>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</si>
  <si>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</si>
  <si>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</si>
  <si>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</si>
  <si>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</si>
  <si>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</si>
  <si>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</si>
  <si>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</si>
  <si>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</si>
  <si>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</si>
  <si>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</si>
  <si>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</si>
  <si>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</si>
  <si>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</si>
  <si>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</si>
  <si>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</si>
  <si>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</si>
  <si>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</si>
  <si>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</si>
  <si>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</si>
  <si>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</si>
  <si>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</si>
  <si>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</si>
  <si>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</si>
  <si>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</si>
  <si>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</si>
  <si>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</si>
  <si>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</si>
  <si>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</si>
  <si>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</si>
  <si>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</si>
  <si>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</si>
  <si>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</si>
  <si>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</si>
  <si>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</si>
  <si>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</si>
  <si>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</si>
  <si>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</si>
  <si>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</si>
  <si>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</si>
  <si>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</si>
  <si>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</si>
  <si>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</si>
  <si>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</si>
  <si>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</si>
  <si>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</si>
  <si>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</si>
  <si>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</si>
  <si>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</si>
  <si>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</si>
  <si>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</si>
  <si>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</si>
  <si>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</si>
  <si>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</si>
  <si>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</si>
  <si>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</si>
  <si>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</si>
  <si>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</si>
  <si>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</si>
  <si>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</si>
  <si>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</si>
  <si>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</si>
  <si>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</si>
  <si>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</si>
  <si>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</si>
  <si>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</si>
  <si>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</si>
  <si>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</si>
  <si>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</si>
  <si>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</si>
  <si>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</si>
  <si>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</si>
  <si>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</si>
  <si>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</si>
  <si>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</si>
  <si>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</si>
  <si>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</si>
  <si>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</si>
  <si>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</si>
  <si>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</si>
  <si>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</si>
  <si>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</si>
  <si>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</si>
  <si>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</si>
  <si>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</si>
  <si>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</si>
  <si>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</si>
  <si>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</si>
  <si>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</si>
  <si>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</si>
  <si>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</si>
  <si>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</si>
  <si>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</si>
  <si>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</si>
  <si>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</si>
  <si>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</si>
  <si>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</si>
  <si>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</si>
  <si>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</si>
  <si>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</si>
  <si>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</si>
  <si>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</si>
  <si>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</si>
  <si>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</si>
  <si>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</si>
  <si>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</si>
  <si>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</si>
  <si>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</si>
  <si>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</si>
  <si>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</si>
  <si>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</si>
  <si>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</si>
  <si>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</si>
  <si>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</si>
  <si>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</si>
  <si>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</si>
  <si>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</si>
  <si>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</si>
  <si>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</si>
  <si>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</si>
  <si>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</si>
  <si>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</si>
  <si>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</si>
  <si>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</si>
  <si>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</si>
  <si>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</si>
  <si>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</si>
  <si>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</si>
  <si>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</si>
  <si>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</si>
  <si>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</si>
  <si>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</si>
  <si>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</si>
  <si>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</si>
  <si>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</si>
  <si>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</si>
  <si>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</si>
  <si>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</si>
  <si>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</si>
  <si>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</si>
  <si>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</si>
  <si>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</si>
  <si>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</si>
  <si>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</si>
  <si>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</si>
  <si>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</si>
  <si>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</si>
  <si>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</si>
  <si>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</si>
  <si>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</si>
  <si>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</si>
  <si>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</si>
  <si>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</si>
  <si>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</si>
  <si>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</si>
  <si>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</si>
  <si>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</si>
  <si>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</si>
  <si>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</si>
  <si>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</si>
  <si>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</si>
  <si>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</si>
  <si>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</si>
  <si>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</si>
  <si>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</si>
  <si>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</si>
  <si>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</si>
  <si>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</si>
  <si>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</si>
  <si>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</si>
  <si>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</si>
  <si>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</si>
  <si>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</si>
  <si>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</si>
  <si>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</si>
  <si>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</si>
  <si>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</si>
  <si>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</si>
  <si>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</si>
  <si>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</si>
  <si>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</si>
  <si>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</si>
  <si>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</si>
  <si>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</si>
  <si>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</si>
  <si>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</si>
  <si>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</si>
  <si>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</si>
  <si>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</si>
  <si>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</si>
  <si>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</si>
  <si>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</si>
  <si>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</si>
  <si>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</si>
  <si>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</si>
  <si>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</si>
  <si>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</si>
  <si>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</si>
  <si>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</si>
  <si>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</si>
  <si>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</si>
  <si>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</si>
  <si>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</si>
  <si>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</si>
  <si>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</si>
  <si>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</si>
  <si>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</si>
  <si>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</si>
  <si>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</si>
  <si>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</si>
  <si>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</si>
  <si>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</si>
  <si>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</si>
  <si>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</si>
  <si>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</si>
  <si>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</si>
  <si>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</si>
  <si>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</si>
  <si>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</si>
  <si>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</si>
  <si>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</si>
  <si>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</si>
  <si>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</si>
  <si>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</si>
  <si>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</si>
  <si>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</si>
  <si>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</si>
  <si>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</si>
  <si>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</si>
  <si>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</si>
  <si>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</si>
  <si>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</si>
  <si>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</si>
  <si>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</si>
  <si>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</si>
  <si>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</si>
  <si>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</si>
  <si>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</si>
  <si>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</si>
  <si>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</si>
  <si>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</si>
  <si>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</si>
  <si>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</si>
  <si>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</si>
  <si>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</si>
  <si>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</si>
  <si>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</si>
  <si>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</si>
  <si>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</si>
  <si>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</si>
  <si>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</si>
  <si>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</si>
  <si>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</si>
  <si>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</si>
  <si>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</si>
  <si>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</si>
  <si>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</si>
  <si>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</si>
  <si>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</si>
  <si>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</si>
  <si>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</si>
  <si>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</si>
  <si>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</si>
  <si>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</si>
  <si>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</si>
  <si>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</si>
  <si>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</si>
  <si>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</si>
  <si>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</si>
  <si>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</si>
  <si>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</si>
  <si>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</si>
  <si>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</si>
  <si>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</si>
  <si>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</si>
  <si>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</si>
  <si>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</si>
  <si>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</si>
  <si>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</si>
  <si>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</si>
  <si>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</si>
  <si>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</si>
  <si>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</si>
  <si>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</si>
  <si>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</si>
  <si>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</si>
  <si>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</si>
  <si>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</si>
  <si>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</si>
  <si>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</si>
  <si>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</si>
  <si>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</si>
  <si>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</si>
  <si>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</si>
  <si>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</si>
  <si>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</si>
  <si>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</si>
  <si>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</si>
  <si>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</si>
  <si>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</si>
  <si>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</si>
  <si>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</si>
  <si>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</si>
  <si>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</si>
  <si>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</si>
  <si>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</si>
  <si>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</si>
  <si>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</si>
  <si>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</si>
  <si>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</si>
  <si>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</si>
  <si>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</si>
  <si>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</si>
  <si>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</si>
  <si>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</si>
  <si>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</si>
  <si>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</si>
  <si>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</si>
  <si>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</si>
  <si>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</si>
  <si>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</si>
  <si>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</si>
  <si>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</si>
  <si>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</si>
  <si>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</si>
  <si>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</si>
  <si>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</si>
  <si>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</si>
  <si>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</si>
  <si>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</si>
  <si>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</si>
  <si>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</si>
  <si>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</si>
  <si>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</si>
  <si>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</si>
  <si>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</si>
  <si>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</si>
  <si>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</si>
  <si>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</si>
  <si>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</si>
  <si>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</si>
  <si>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</si>
  <si>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</si>
  <si>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</si>
  <si>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</si>
  <si>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</si>
  <si>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</si>
  <si>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</si>
  <si>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</si>
  <si>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</si>
  <si>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</si>
  <si>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</si>
  <si>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</si>
  <si>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</si>
  <si>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</si>
  <si>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</si>
  <si>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</si>
  <si>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</si>
  <si>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</si>
  <si>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</si>
  <si>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</si>
  <si>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</si>
  <si>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</si>
  <si>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</si>
  <si>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</si>
  <si>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</si>
  <si>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</si>
  <si>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</si>
  <si>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</si>
  <si>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</si>
  <si>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</si>
  <si>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</si>
  <si>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</si>
  <si>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</si>
  <si>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</si>
  <si>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</si>
  <si>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</si>
  <si>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</si>
  <si>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</si>
  <si>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</si>
  <si>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</si>
  <si>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</si>
  <si>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</si>
  <si>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</si>
  <si>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</si>
  <si>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</si>
  <si>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</si>
  <si>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</si>
  <si>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</si>
  <si>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</si>
  <si>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</si>
  <si>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</si>
  <si>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</si>
  <si>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</si>
  <si>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</si>
  <si>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</si>
  <si>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</si>
  <si>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</si>
  <si>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</si>
  <si>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</si>
  <si>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</si>
  <si>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</si>
  <si>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</si>
  <si>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</si>
  <si>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</si>
  <si>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</si>
  <si>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</si>
  <si>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</si>
  <si>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</si>
  <si>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</si>
  <si>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</si>
  <si>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</si>
  <si>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</si>
  <si>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</si>
  <si>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</si>
  <si>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</si>
  <si>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</si>
  <si>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</si>
  <si>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</si>
  <si>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</si>
  <si>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</si>
  <si>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</si>
  <si>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</si>
  <si>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</si>
  <si>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</si>
  <si>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</si>
  <si>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</si>
  <si>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</si>
  <si>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</si>
  <si>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</si>
  <si>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</si>
  <si>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</si>
  <si>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</si>
  <si>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</si>
  <si>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</si>
  <si>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</si>
  <si>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</si>
  <si>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</si>
  <si>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</si>
  <si>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</si>
  <si>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</si>
  <si>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</si>
  <si>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</si>
  <si>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</si>
  <si>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</si>
  <si>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</si>
  <si>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</si>
  <si>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</si>
  <si>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</si>
  <si>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</si>
  <si>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</si>
  <si>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</si>
  <si>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</si>
  <si>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</si>
  <si>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</si>
  <si>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</si>
  <si>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</si>
  <si>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</si>
  <si>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</si>
  <si>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</si>
  <si>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</si>
  <si>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</si>
  <si>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</si>
  <si>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</si>
  <si>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</si>
  <si>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</si>
  <si>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</si>
  <si>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</si>
  <si>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</si>
  <si>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</si>
  <si>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</si>
  <si>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</si>
  <si>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</si>
  <si>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</si>
  <si>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</si>
  <si>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</si>
  <si>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</si>
  <si>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</si>
  <si>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</si>
  <si>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</si>
  <si>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</si>
  <si>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</si>
  <si>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</si>
  <si>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</si>
  <si>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</si>
  <si>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</si>
  <si>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</si>
  <si>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</si>
  <si>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</si>
  <si>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</si>
  <si>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</si>
  <si>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</si>
  <si>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</si>
  <si>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</si>
  <si>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</si>
  <si>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</si>
  <si>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</si>
  <si>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</si>
  <si>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</si>
  <si>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</si>
  <si>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</si>
  <si>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</si>
  <si>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</si>
  <si>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</si>
  <si>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</si>
  <si>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</si>
  <si>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</si>
  <si>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</si>
  <si>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</si>
  <si>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</si>
  <si>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</si>
  <si>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</si>
  <si>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</si>
  <si>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</si>
  <si>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</si>
  <si>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</si>
  <si>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</si>
  <si>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</si>
  <si>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</si>
  <si>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</si>
  <si>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</si>
  <si>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</si>
  <si>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</si>
  <si>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</si>
  <si>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</si>
  <si>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</si>
  <si>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</si>
  <si>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</si>
  <si>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</si>
  <si>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</si>
  <si>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</si>
  <si>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</si>
  <si>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</si>
  <si>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</si>
  <si>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</si>
  <si>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</si>
  <si>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</si>
  <si>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</si>
  <si>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</si>
  <si>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</si>
  <si>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</si>
  <si>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</si>
  <si>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</si>
  <si>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</si>
  <si>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</si>
  <si>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</si>
  <si>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</si>
  <si>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</si>
  <si>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</si>
  <si>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</si>
  <si>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</si>
  <si>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</si>
  <si>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</si>
  <si>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</si>
  <si>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</si>
  <si>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</si>
  <si>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</si>
  <si>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</si>
  <si>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</si>
  <si>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</si>
  <si>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</si>
  <si>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</si>
  <si>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</si>
  <si>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</si>
  <si>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</si>
  <si>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</si>
  <si>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</si>
  <si>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</si>
  <si>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</si>
  <si>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</si>
  <si>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</si>
  <si>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</si>
  <si>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</si>
  <si>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</si>
  <si>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</si>
  <si>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</si>
  <si>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</si>
  <si>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</si>
  <si>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</si>
  <si>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</si>
  <si>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</si>
  <si>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</si>
  <si>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</si>
  <si>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</si>
  <si>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</si>
  <si>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</si>
  <si>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</si>
  <si>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</si>
  <si>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</si>
  <si>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</si>
  <si>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</si>
  <si>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</si>
  <si>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</si>
  <si>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</si>
  <si>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</si>
  <si>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</si>
  <si>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</si>
  <si>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</si>
  <si>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</si>
  <si>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</si>
  <si>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</si>
  <si>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</si>
  <si>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</si>
  <si>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</si>
  <si>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</si>
  <si>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</si>
  <si>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</si>
  <si>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</si>
  <si>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</si>
  <si>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</si>
  <si>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</si>
  <si>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</si>
  <si>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</si>
  <si>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</si>
  <si>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</si>
  <si>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</si>
  <si>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</si>
  <si>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</si>
  <si>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</si>
  <si>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</si>
  <si>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</si>
  <si>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</si>
  <si>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</si>
  <si>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</si>
  <si>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</si>
  <si>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</si>
  <si>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</si>
  <si>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</si>
  <si>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</si>
  <si>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</si>
  <si>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</si>
  <si>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</si>
  <si>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</si>
  <si>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</si>
  <si>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</si>
  <si>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</si>
  <si>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</si>
  <si>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</si>
  <si>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</si>
  <si>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</si>
  <si>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</si>
  <si>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</si>
  <si>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</si>
  <si>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</si>
  <si>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</si>
  <si>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</si>
  <si>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</si>
  <si>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</si>
  <si>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</si>
  <si>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</si>
  <si>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</si>
  <si>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</si>
  <si>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</si>
  <si>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</si>
  <si>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</si>
  <si>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</si>
  <si>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</si>
  <si>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</si>
  <si>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</si>
  <si>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</si>
  <si>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</si>
  <si>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</si>
  <si>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</si>
  <si>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</si>
  <si>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</si>
  <si>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</si>
  <si>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</si>
  <si>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</si>
  <si>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</si>
  <si>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</si>
  <si>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</si>
  <si>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</si>
  <si>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</si>
  <si>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</si>
  <si>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</si>
  <si>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</si>
  <si>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</si>
  <si>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</si>
  <si>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</si>
  <si>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</si>
  <si>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</si>
  <si>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</si>
  <si>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</si>
  <si>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</si>
  <si>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</si>
  <si>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</si>
  <si>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</si>
  <si>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</si>
  <si>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</si>
  <si>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</si>
  <si>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</si>
  <si>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</si>
  <si>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</si>
  <si>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</si>
  <si>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</si>
  <si>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</si>
  <si>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</si>
  <si>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</si>
  <si>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</si>
  <si>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</si>
  <si>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</si>
  <si>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</si>
  <si>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</si>
  <si>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</si>
  <si>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</si>
  <si>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</si>
  <si>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</si>
  <si>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</si>
  <si>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</si>
  <si>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</si>
  <si>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</si>
  <si>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</si>
  <si>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</si>
  <si>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</si>
  <si>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</si>
  <si>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</si>
  <si>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</si>
  <si>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</si>
  <si>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</si>
  <si>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</si>
  <si>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</si>
  <si>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</si>
  <si>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</si>
  <si>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</si>
  <si>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</si>
  <si>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</si>
  <si>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</si>
  <si>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</si>
  <si>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</si>
  <si>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</si>
  <si>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</si>
  <si>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</si>
  <si>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</si>
  <si>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</si>
  <si>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</si>
  <si>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</si>
  <si>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</si>
  <si>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</si>
  <si>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</si>
  <si>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</si>
  <si>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</si>
  <si>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</si>
  <si>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</si>
  <si>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</si>
  <si>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</si>
  <si>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</si>
  <si>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</si>
  <si>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</si>
  <si>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</si>
  <si>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</si>
  <si>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</si>
  <si>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</si>
  <si>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</si>
  <si>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</si>
  <si>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</si>
  <si>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</si>
  <si>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</si>
  <si>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</si>
  <si>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</si>
  <si>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</si>
  <si>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</si>
  <si>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</si>
  <si>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</si>
  <si>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</si>
  <si>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</si>
  <si>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</si>
  <si>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</si>
  <si>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</si>
  <si>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</si>
  <si>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</si>
  <si>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</si>
  <si>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</si>
  <si>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</si>
  <si>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</si>
  <si>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</si>
  <si>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</si>
  <si>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</si>
  <si>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</si>
  <si>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</si>
  <si>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</si>
  <si>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</si>
  <si>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</si>
  <si>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</si>
  <si>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</si>
  <si>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</si>
  <si>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</si>
  <si>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</si>
  <si>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</si>
  <si>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</si>
  <si>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</si>
  <si>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</si>
  <si>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</si>
  <si>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</si>
  <si>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</si>
  <si>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</si>
  <si>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</si>
  <si>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</si>
  <si>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</si>
  <si>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</si>
  <si>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</si>
  <si>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</si>
  <si>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</si>
  <si>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</si>
  <si>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</si>
  <si>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</si>
  <si>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</si>
  <si>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</si>
  <si>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</si>
  <si>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</si>
  <si>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</si>
  <si>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</si>
  <si>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</si>
  <si>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</si>
  <si>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</si>
  <si>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</si>
  <si>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</si>
  <si>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</si>
  <si>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</si>
  <si>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</si>
  <si>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</si>
  <si>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</si>
  <si>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</si>
  <si>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</si>
  <si>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</si>
  <si>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</si>
  <si>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</si>
  <si>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</si>
  <si>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</si>
  <si>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</si>
  <si>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</si>
  <si>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</si>
  <si>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</si>
  <si>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</si>
  <si>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</si>
  <si>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</si>
  <si>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</si>
  <si>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</si>
  <si>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</si>
  <si>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</si>
  <si>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</si>
  <si>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</si>
  <si>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</si>
  <si>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</si>
  <si>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</si>
  <si>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</si>
  <si>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</si>
  <si>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</si>
  <si>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</si>
  <si>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</si>
  <si>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</si>
  <si>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</si>
  <si>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</si>
  <si>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</si>
  <si>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</si>
  <si>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</si>
  <si>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</si>
  <si>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</si>
  <si>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</si>
  <si>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</si>
  <si>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</si>
  <si>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</si>
  <si>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</si>
  <si>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</si>
  <si>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</si>
  <si>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</si>
  <si>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</si>
  <si>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</si>
  <si>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</si>
  <si>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</si>
  <si>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</si>
  <si>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</si>
  <si>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</si>
  <si>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</si>
  <si>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</si>
  <si>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</si>
  <si>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</si>
  <si>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</si>
  <si>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</si>
  <si>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</si>
  <si>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</si>
  <si>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</si>
  <si>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</si>
  <si>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</si>
  <si>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</si>
  <si>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</si>
  <si>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</si>
  <si>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</si>
  <si>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</si>
  <si>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</si>
  <si>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</si>
  <si>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</si>
  <si>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</si>
  <si>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</si>
  <si>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</si>
  <si>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</si>
  <si>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</si>
  <si>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</si>
  <si>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</si>
  <si>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</si>
  <si>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</si>
  <si>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</si>
  <si>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</si>
  <si>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</si>
  <si>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</si>
  <si>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</si>
  <si>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</si>
  <si>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</si>
  <si>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</si>
  <si>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</si>
  <si>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</si>
  <si>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</si>
  <si>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</si>
  <si>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</si>
  <si>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</si>
  <si>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</si>
  <si>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</si>
  <si>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</si>
  <si>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</si>
  <si>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</si>
  <si>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</si>
  <si>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</si>
  <si>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</si>
  <si>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</si>
  <si>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</si>
  <si>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</si>
  <si>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</si>
  <si>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</si>
  <si>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</si>
  <si>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</si>
  <si>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</si>
  <si>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</si>
  <si>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</si>
  <si>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</si>
  <si>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</si>
  <si>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</si>
  <si>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</si>
  <si>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</si>
  <si>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</si>
  <si>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</si>
  <si>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</si>
  <si>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</si>
  <si>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</si>
  <si>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</si>
  <si>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</si>
  <si>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</si>
  <si>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</si>
  <si>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</si>
  <si>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</si>
  <si>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</si>
  <si>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</si>
  <si>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</si>
  <si>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</si>
  <si>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</si>
  <si>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</si>
  <si>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</si>
  <si>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</si>
  <si>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</si>
  <si>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</si>
  <si>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</si>
  <si>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</si>
  <si>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</si>
  <si>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</si>
  <si>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</si>
  <si>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</si>
  <si>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</si>
  <si>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</si>
  <si>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</si>
  <si>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</si>
  <si>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</si>
  <si>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</si>
  <si>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</si>
  <si>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</si>
  <si>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</si>
  <si>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</si>
  <si>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</si>
  <si>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</si>
  <si>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</si>
  <si>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</si>
  <si>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</si>
  <si>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</si>
  <si>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</si>
  <si>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</si>
  <si>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</si>
  <si>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</si>
  <si>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</si>
  <si>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</si>
  <si>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</si>
  <si>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</si>
  <si>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</si>
  <si>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</si>
  <si>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</si>
  <si>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</si>
  <si>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</si>
  <si>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</si>
  <si>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</si>
  <si>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</si>
  <si>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</si>
  <si>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</si>
  <si>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</si>
  <si>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</si>
  <si>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</si>
  <si>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</si>
  <si>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</si>
  <si>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</si>
  <si>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</si>
  <si>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</si>
  <si>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</si>
  <si>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</si>
  <si>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</si>
  <si>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</si>
  <si>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</si>
  <si>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</si>
  <si>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</si>
  <si>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</si>
  <si>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</si>
  <si>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</si>
  <si>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</si>
  <si>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</si>
  <si>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</si>
  <si>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</si>
  <si>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</si>
  <si>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</si>
  <si>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</si>
  <si>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</si>
  <si>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</si>
  <si>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</si>
  <si>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</si>
  <si>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</si>
  <si>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</si>
  <si>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</si>
  <si>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</si>
  <si>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</si>
  <si>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</si>
  <si>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</si>
  <si>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</si>
  <si>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</si>
  <si>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</si>
  <si>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</si>
  <si>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</si>
  <si>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</si>
  <si>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</si>
  <si>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</si>
  <si>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</si>
  <si>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</si>
  <si>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</si>
  <si>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</si>
  <si>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</si>
  <si>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</si>
  <si>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</si>
  <si>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</si>
  <si>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</si>
  <si>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</si>
  <si>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</si>
  <si>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</si>
  <si>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</si>
  <si>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</si>
  <si>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</si>
  <si>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</si>
  <si>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</si>
  <si>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</si>
  <si>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</si>
  <si>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</si>
  <si>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</si>
  <si>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</si>
  <si>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</si>
  <si>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</si>
  <si>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</si>
  <si>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</si>
  <si>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</si>
  <si>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</si>
  <si>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</si>
  <si>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</si>
  <si>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</si>
  <si>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</si>
  <si>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</si>
  <si>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</si>
  <si>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</si>
  <si>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</si>
  <si>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</si>
  <si>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</si>
  <si>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</si>
  <si>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</si>
  <si>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</si>
  <si>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</si>
  <si>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</si>
  <si>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</si>
  <si>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</si>
  <si>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</si>
  <si>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</si>
  <si>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</si>
  <si>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</si>
  <si>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</si>
  <si>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</si>
  <si>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</si>
  <si>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</si>
  <si>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</si>
  <si>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</si>
  <si>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</si>
  <si>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</si>
  <si>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</si>
  <si>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</si>
  <si>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</si>
  <si>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</si>
  <si>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</si>
  <si>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</si>
  <si>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</si>
  <si>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</si>
  <si>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</si>
  <si>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</si>
  <si>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</si>
  <si>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</si>
  <si>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</si>
  <si>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</si>
  <si>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</si>
  <si>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</si>
  <si>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</si>
  <si>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</si>
  <si>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</si>
  <si>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</si>
  <si>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</si>
  <si>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</si>
  <si>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</si>
  <si>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</si>
  <si>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</si>
  <si>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</si>
  <si>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</si>
  <si>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</si>
  <si>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</si>
  <si>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</si>
  <si>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</si>
  <si>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</si>
  <si>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</si>
  <si>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</si>
  <si>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</si>
  <si>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</si>
  <si>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</si>
  <si>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</si>
  <si>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</si>
  <si>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</si>
  <si>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</si>
  <si>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</si>
  <si>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</si>
  <si>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</si>
  <si>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</si>
  <si>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</si>
  <si>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</si>
  <si>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</si>
  <si>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</si>
  <si>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</si>
  <si>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</si>
  <si>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</si>
  <si>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</si>
  <si>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</si>
  <si>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</si>
  <si>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</si>
  <si>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</si>
  <si>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</si>
  <si>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</si>
  <si>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</si>
  <si>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</si>
  <si>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</si>
  <si>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</si>
  <si>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</si>
  <si>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</si>
  <si>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</si>
  <si>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</si>
  <si>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</si>
  <si>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</si>
  <si>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</si>
  <si>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</si>
  <si>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</si>
  <si>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</si>
  <si>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</si>
  <si>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</si>
  <si>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</si>
  <si>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</si>
  <si>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</si>
  <si>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</si>
  <si>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</si>
  <si>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</si>
  <si>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</si>
  <si>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</si>
  <si>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</si>
  <si>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</si>
  <si>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</si>
  <si>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</si>
  <si>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</si>
  <si>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</si>
  <si>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</si>
  <si>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</si>
  <si>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</si>
  <si>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</si>
  <si>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</si>
  <si>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</si>
  <si>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</si>
  <si>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</si>
  <si>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</si>
  <si>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</si>
  <si>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</si>
  <si>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</si>
  <si>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</si>
  <si>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</si>
  <si>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</si>
  <si>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</si>
  <si>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</si>
  <si>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</si>
  <si>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</si>
  <si>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</si>
  <si>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</si>
  <si>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</si>
  <si>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</si>
  <si>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</si>
  <si>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</si>
  <si>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</si>
  <si>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</si>
  <si>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</si>
  <si>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</si>
  <si>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</si>
  <si>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</si>
  <si>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</si>
  <si>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</si>
  <si>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</si>
  <si>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</si>
  <si>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</si>
  <si>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</si>
  <si>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</si>
  <si>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</si>
  <si>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</si>
  <si>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</si>
  <si>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</si>
  <si>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</si>
  <si>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</si>
  <si>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</si>
  <si>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</si>
  <si>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</si>
  <si>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</si>
  <si>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</si>
  <si>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</si>
  <si>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</si>
  <si>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</si>
  <si>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</si>
  <si>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</si>
  <si>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</si>
  <si>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</si>
  <si>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</si>
  <si>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</si>
  <si>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</si>
  <si>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</si>
  <si>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</si>
  <si>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</si>
  <si>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</si>
  <si>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</si>
  <si>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</si>
  <si>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</si>
  <si>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</si>
  <si>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</si>
  <si>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</si>
  <si>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</si>
  <si>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</si>
  <si>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</si>
  <si>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</si>
  <si>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</si>
  <si>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</si>
  <si>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</si>
  <si>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</si>
  <si>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</si>
  <si>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</si>
  <si>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</si>
  <si>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</si>
  <si>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</si>
  <si>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</si>
  <si>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</si>
  <si>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</si>
  <si>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</si>
  <si>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</si>
  <si>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</si>
  <si>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</si>
  <si>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</si>
  <si>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</si>
  <si>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</si>
  <si>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</si>
  <si>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</si>
  <si>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</si>
  <si>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</si>
  <si>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</si>
  <si>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</si>
  <si>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</si>
  <si>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</si>
  <si>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</si>
  <si>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</si>
  <si>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</si>
  <si>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</si>
  <si>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</si>
  <si>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</si>
  <si>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</si>
  <si>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</si>
  <si>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</si>
  <si>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</si>
  <si>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</si>
  <si>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</si>
  <si>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</si>
  <si>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</si>
  <si>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</si>
  <si>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</si>
  <si>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</si>
  <si>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</si>
  <si>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</si>
  <si>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</si>
  <si>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</si>
  <si>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</si>
  <si>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</si>
  <si>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</si>
  <si>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</si>
  <si>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</si>
  <si>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</si>
  <si>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</si>
  <si>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</si>
  <si>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</si>
  <si>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</si>
  <si>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</si>
  <si>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</si>
  <si>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</si>
  <si>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</si>
  <si>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</si>
  <si>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</si>
  <si>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</si>
  <si>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</si>
  <si>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</si>
  <si>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</si>
  <si>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</si>
  <si>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</si>
  <si>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</si>
  <si>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</si>
  <si>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</si>
  <si>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</si>
  <si>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</si>
  <si>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</si>
  <si>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</si>
  <si>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</si>
  <si>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</si>
  <si>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</si>
  <si>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</si>
  <si>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</si>
  <si>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</si>
  <si>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</si>
  <si>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</si>
  <si>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</si>
  <si>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</si>
  <si>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</si>
  <si>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</si>
  <si>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</si>
  <si>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</si>
  <si>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</si>
  <si>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</si>
  <si>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</si>
  <si>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</si>
  <si>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</si>
  <si>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</si>
  <si>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</si>
  <si>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</si>
  <si>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</si>
  <si>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</si>
  <si>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</si>
  <si>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</si>
  <si>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</si>
  <si>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</si>
  <si>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</si>
  <si>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</si>
  <si>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</si>
  <si>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</si>
  <si>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</si>
  <si>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</si>
  <si>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</si>
  <si>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</si>
  <si>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</si>
  <si>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</si>
  <si>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</si>
  <si>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</si>
  <si>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</si>
  <si>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</si>
  <si>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</si>
  <si>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</si>
  <si>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</si>
  <si>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</si>
  <si>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</si>
  <si>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</si>
  <si>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</si>
  <si>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</si>
  <si>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</si>
  <si>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</si>
  <si>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</si>
  <si>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</si>
  <si>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</si>
  <si>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</si>
  <si>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</si>
  <si>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</si>
  <si>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</si>
  <si>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</si>
  <si>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</si>
  <si>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</si>
  <si>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</si>
  <si>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</si>
  <si>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</si>
  <si>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</si>
  <si>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</si>
  <si>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</si>
  <si>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</si>
  <si>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</si>
  <si>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</si>
  <si>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</si>
  <si>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</si>
  <si>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</si>
  <si>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</si>
  <si>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</si>
  <si>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</si>
  <si>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</si>
  <si>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</si>
  <si>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</si>
  <si>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</si>
  <si>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</si>
  <si>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</si>
  <si>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</si>
  <si>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</si>
  <si>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</si>
  <si>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</si>
  <si>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</si>
  <si>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</si>
  <si>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</si>
  <si>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</si>
  <si>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</si>
  <si>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</si>
  <si>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</si>
  <si>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</si>
  <si>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</si>
  <si>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</si>
  <si>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</si>
  <si>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</si>
  <si>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</si>
  <si>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</si>
  <si>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</si>
  <si>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</si>
  <si>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</si>
  <si>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</si>
  <si>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</si>
  <si>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</si>
  <si>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</si>
  <si>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</si>
  <si>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</si>
  <si>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</si>
  <si>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</si>
  <si>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</si>
  <si>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</si>
  <si>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</si>
  <si>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</si>
  <si>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</si>
  <si>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</si>
  <si>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</si>
  <si>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</si>
  <si>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</si>
  <si>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</si>
  <si>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</si>
  <si>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</si>
  <si>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</si>
  <si>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</si>
  <si>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</si>
  <si>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</si>
  <si>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</si>
  <si>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</si>
  <si>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</si>
  <si>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</si>
  <si>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</si>
  <si>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</si>
  <si>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</si>
  <si>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</si>
  <si>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</si>
  <si>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</si>
  <si>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</si>
  <si>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</si>
  <si>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</si>
  <si>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</si>
  <si>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</si>
  <si>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</si>
  <si>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</si>
  <si>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</si>
  <si>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</si>
  <si>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</si>
  <si>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</si>
  <si>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</si>
  <si>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</si>
  <si>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</si>
  <si>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</si>
  <si>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</si>
  <si>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</si>
  <si>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</si>
  <si>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</si>
  <si>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</si>
  <si>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</si>
  <si>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</si>
  <si>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</si>
  <si>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</si>
  <si>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</si>
  <si>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</si>
  <si>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</si>
  <si>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</si>
  <si>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</si>
  <si>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</si>
  <si>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</si>
  <si>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</si>
  <si>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</si>
  <si>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</si>
  <si>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</si>
  <si>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</si>
  <si>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</si>
  <si>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</si>
  <si>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</si>
  <si>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</si>
  <si>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</si>
  <si>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</si>
  <si>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</si>
  <si>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</si>
  <si>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</si>
  <si>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</si>
  <si>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</si>
  <si>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</si>
  <si>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</si>
  <si>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</si>
  <si>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</si>
  <si>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</si>
  <si>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</si>
  <si>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</si>
  <si>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</si>
  <si>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</si>
  <si>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</si>
  <si>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</si>
  <si>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</si>
  <si>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</si>
  <si>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</si>
  <si>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</si>
  <si>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</si>
  <si>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</si>
  <si>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</si>
  <si>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</si>
  <si>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</si>
  <si>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</si>
  <si>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</si>
  <si>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</si>
  <si>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</si>
  <si>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</si>
  <si>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</si>
  <si>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</si>
  <si>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</si>
  <si>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</si>
  <si>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</si>
  <si>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</si>
  <si>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</si>
  <si>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</si>
  <si>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</si>
  <si>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</si>
  <si>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</si>
  <si>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</si>
  <si>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</si>
  <si>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</si>
  <si>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</si>
  <si>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</si>
  <si>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</si>
  <si>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</si>
  <si>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</si>
  <si>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</si>
  <si>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</si>
  <si>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</si>
  <si>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</si>
  <si>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</si>
  <si>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</si>
  <si>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</si>
  <si>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</si>
  <si>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</si>
  <si>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</si>
  <si>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</si>
  <si>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</si>
  <si>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</si>
  <si>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</si>
  <si>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</si>
  <si>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</si>
  <si>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</si>
  <si>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</si>
  <si>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</si>
  <si>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</si>
  <si>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</si>
  <si>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</si>
  <si>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</si>
  <si>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</si>
  <si>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</si>
  <si>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</si>
  <si>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</si>
  <si>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</si>
  <si>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</si>
  <si>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</si>
  <si>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</si>
  <si>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</si>
  <si>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</si>
  <si>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</si>
  <si>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</si>
  <si>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</si>
  <si>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</si>
  <si>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</si>
  <si>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</si>
  <si>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</si>
  <si>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</si>
  <si>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</si>
  <si>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</si>
  <si>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</si>
  <si>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</si>
  <si>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</si>
  <si>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</si>
  <si>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</si>
  <si>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</si>
  <si>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</si>
  <si>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</si>
  <si>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</si>
  <si>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</si>
  <si>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</si>
  <si>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</si>
  <si>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</si>
  <si>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</si>
  <si>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</si>
  <si>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</si>
  <si>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</si>
  <si>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</si>
  <si>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</si>
  <si>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</si>
  <si>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</si>
  <si>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</si>
  <si>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</si>
  <si>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</si>
  <si>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</si>
  <si>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</si>
  <si>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</si>
  <si>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</si>
  <si>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</si>
  <si>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</si>
  <si>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</si>
  <si>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</si>
  <si>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</si>
  <si>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</si>
  <si>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</si>
  <si>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</si>
  <si>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</si>
  <si>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</si>
  <si>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</si>
  <si>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</si>
  <si>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</si>
  <si>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</si>
  <si>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</si>
  <si>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</si>
  <si>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</si>
  <si>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</si>
  <si>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</si>
  <si>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</si>
  <si>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</si>
  <si>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</si>
  <si>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</si>
  <si>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</si>
  <si>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</si>
  <si>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</si>
  <si>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</si>
  <si>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</si>
  <si>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</si>
  <si>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</si>
  <si>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</si>
  <si>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</si>
  <si>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</si>
  <si>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</si>
  <si>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</si>
  <si>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</si>
  <si>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</si>
  <si>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</si>
  <si>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</si>
  <si>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</si>
  <si>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</si>
  <si>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</si>
  <si>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</si>
  <si>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</si>
  <si>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</si>
  <si>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</si>
  <si>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</si>
  <si>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</si>
  <si>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</si>
  <si>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</si>
  <si>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</si>
  <si>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</si>
  <si>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</si>
  <si>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</si>
  <si>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</si>
  <si>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</si>
  <si>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</si>
  <si>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</si>
  <si>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</si>
  <si>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</si>
  <si>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</si>
  <si>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</si>
  <si>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</si>
  <si>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</si>
  <si>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</si>
  <si>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</si>
  <si>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</si>
  <si>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</si>
  <si>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</si>
  <si>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</si>
  <si>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</si>
  <si>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</si>
  <si>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</si>
  <si>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</si>
  <si>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</si>
  <si>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</si>
  <si>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</si>
  <si>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</si>
  <si>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</si>
  <si>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</si>
  <si>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</si>
  <si>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</si>
  <si>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</si>
  <si>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</si>
  <si>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</si>
  <si>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</si>
  <si>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</si>
  <si>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</si>
  <si>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</si>
  <si>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</si>
  <si>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</si>
  <si>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</si>
  <si>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</si>
  <si>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</si>
  <si>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</si>
  <si>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</si>
  <si>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</si>
  <si>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</si>
  <si>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</si>
  <si>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</si>
  <si>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</si>
  <si>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</si>
  <si>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</si>
  <si>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</si>
  <si>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</si>
  <si>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</si>
  <si>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</si>
  <si>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</si>
  <si>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</si>
  <si>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</si>
  <si>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</si>
  <si>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</si>
  <si>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</si>
  <si>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</si>
  <si>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</si>
  <si>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</si>
  <si>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</si>
  <si>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</si>
  <si>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</si>
  <si>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</si>
  <si>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</si>
  <si>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</si>
  <si>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</si>
  <si>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</si>
  <si>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</si>
  <si>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</si>
  <si>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</si>
  <si>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</si>
  <si>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</si>
  <si>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</si>
  <si>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</si>
  <si>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</si>
  <si>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</si>
  <si>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</si>
  <si>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</si>
  <si>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</si>
  <si>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</si>
  <si>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</si>
  <si>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</si>
  <si>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</si>
  <si>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</si>
  <si>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</si>
  <si>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</si>
  <si>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</si>
  <si>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</si>
  <si>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</si>
  <si>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</si>
  <si>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</si>
  <si>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</si>
  <si>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</si>
  <si>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</si>
  <si>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</si>
  <si>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</si>
  <si>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</si>
  <si>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</si>
  <si>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</si>
  <si>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</si>
  <si>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</si>
  <si>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</si>
  <si>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</si>
  <si>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</si>
  <si>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</si>
  <si>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</si>
  <si>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</si>
  <si>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</si>
  <si>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</si>
  <si>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</si>
  <si>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</si>
  <si>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</si>
  <si>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</si>
  <si>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</si>
  <si>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</si>
  <si>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</si>
  <si>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</si>
  <si>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</si>
  <si>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</si>
  <si>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</si>
  <si>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</si>
  <si>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</si>
  <si>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</si>
  <si>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</si>
  <si>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</si>
  <si>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</si>
  <si>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</si>
  <si>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</si>
  <si>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</si>
  <si>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</si>
  <si>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</si>
  <si>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</si>
  <si>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</si>
  <si>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</si>
  <si>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</si>
  <si>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</si>
  <si>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</si>
  <si>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</si>
  <si>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</si>
  <si>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</si>
  <si>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</si>
  <si>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</si>
  <si>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</si>
  <si>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</si>
  <si>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</si>
  <si>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</si>
  <si>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</si>
  <si>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</si>
  <si>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</si>
  <si>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</si>
  <si>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</si>
  <si>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</si>
  <si>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</si>
  <si>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</si>
  <si>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</si>
  <si>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</si>
  <si>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</si>
  <si>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</si>
  <si>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</si>
  <si>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</si>
  <si>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</si>
  <si>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</si>
  <si>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</si>
  <si>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</si>
  <si>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</si>
  <si>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</si>
  <si>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</si>
  <si>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</si>
  <si>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</si>
  <si>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</si>
  <si>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</si>
  <si>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</si>
  <si>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</si>
  <si>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</si>
  <si>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</si>
  <si>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</si>
  <si>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</si>
  <si>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</si>
  <si>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</si>
  <si>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</si>
  <si>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</si>
  <si>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</si>
  <si>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</si>
  <si>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</si>
  <si>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</si>
  <si>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</si>
  <si>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</si>
  <si>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</si>
  <si>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</si>
  <si>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</si>
  <si>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</si>
  <si>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</si>
  <si>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</si>
  <si>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</si>
  <si>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</si>
  <si>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</si>
  <si>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</si>
  <si>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</si>
  <si>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</si>
  <si>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</si>
  <si>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</si>
  <si>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</si>
  <si>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</si>
  <si>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</si>
  <si>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</si>
  <si>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</si>
  <si>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</si>
  <si>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</si>
  <si>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</si>
  <si>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</si>
  <si>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</si>
  <si>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</si>
  <si>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</si>
  <si>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</si>
  <si>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</si>
  <si>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</si>
  <si>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</si>
  <si>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</si>
  <si>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</si>
  <si>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</si>
  <si>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</si>
  <si>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</si>
  <si>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</si>
  <si>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</si>
  <si>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</si>
  <si>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</si>
  <si>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</si>
  <si>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</si>
  <si>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</si>
  <si>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</si>
  <si>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</si>
  <si>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</si>
  <si>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</si>
  <si>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</si>
  <si>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</si>
  <si>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</si>
  <si>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</si>
  <si>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</si>
  <si>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</si>
  <si>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</si>
  <si>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</si>
  <si>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</si>
  <si>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</si>
  <si>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</si>
  <si>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</si>
  <si>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</si>
  <si>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</si>
  <si>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</si>
  <si>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</si>
  <si>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</si>
  <si>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</si>
  <si>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</si>
  <si>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</si>
  <si>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</si>
  <si>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</si>
  <si>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</si>
  <si>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</si>
  <si>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</si>
  <si>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</si>
  <si>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</si>
  <si>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</si>
  <si>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</si>
  <si>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</si>
  <si>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</si>
  <si>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</si>
  <si>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</si>
  <si>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</si>
  <si>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</si>
  <si>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</si>
  <si>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</si>
  <si>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</si>
  <si>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</si>
  <si>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</si>
  <si>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</si>
  <si>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</si>
  <si>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</si>
  <si>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</si>
  <si>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</si>
  <si>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</si>
  <si>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</si>
  <si>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</si>
  <si>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</si>
  <si>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</si>
  <si>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</si>
  <si>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</si>
  <si>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</si>
  <si>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</si>
  <si>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</si>
  <si>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</si>
  <si>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</si>
  <si>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</si>
  <si>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</si>
  <si>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</si>
  <si>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</si>
  <si>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</si>
  <si>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</si>
  <si>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</si>
  <si>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</si>
  <si>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</si>
  <si>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</si>
  <si>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</si>
  <si>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</si>
  <si>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</si>
  <si>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</si>
  <si>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</si>
  <si>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</si>
  <si>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</si>
  <si>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</si>
  <si>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</si>
  <si>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</si>
  <si>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</si>
  <si>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</si>
  <si>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</si>
  <si>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</si>
  <si>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</si>
  <si>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</si>
  <si>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</si>
  <si>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</si>
  <si>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</si>
  <si>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</si>
  <si>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</si>
  <si>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</si>
  <si>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</si>
  <si>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</si>
  <si>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</si>
  <si>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</si>
  <si>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</si>
  <si>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</si>
  <si>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</si>
  <si>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</si>
  <si>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</si>
  <si>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</si>
  <si>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</si>
  <si>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</si>
  <si>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</si>
  <si>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</si>
  <si>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</si>
  <si>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</si>
  <si>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</si>
  <si>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</si>
  <si>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</si>
  <si>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</si>
  <si>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</si>
  <si>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</si>
  <si>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</si>
  <si>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</si>
  <si>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</si>
  <si>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</si>
  <si>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</si>
  <si>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</si>
  <si>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</si>
  <si>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</si>
  <si>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</si>
  <si>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</si>
  <si>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</si>
  <si>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</si>
  <si>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</si>
  <si>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</si>
  <si>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</si>
  <si>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</si>
  <si>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</si>
  <si>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</si>
  <si>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</si>
  <si>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</si>
  <si>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</si>
  <si>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</si>
  <si>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</si>
  <si>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</si>
  <si>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</si>
  <si>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</si>
  <si>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</si>
  <si>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</si>
  <si>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</si>
  <si>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</si>
  <si>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</si>
  <si>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</si>
  <si>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</si>
  <si>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</si>
  <si>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</si>
  <si>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</si>
  <si>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</si>
  <si>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</si>
  <si>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</si>
  <si>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</si>
  <si>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</si>
  <si>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</si>
  <si>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</si>
  <si>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</si>
  <si>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</si>
  <si>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</si>
  <si>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</si>
  <si>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</si>
  <si>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</si>
  <si>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</si>
  <si>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</si>
  <si>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</si>
  <si>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</si>
  <si>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</si>
  <si>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</si>
  <si>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</si>
  <si>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</si>
  <si>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</si>
  <si>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</si>
  <si>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</si>
  <si>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</si>
  <si>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</si>
  <si>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</si>
  <si>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</si>
  <si>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</si>
  <si>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</si>
  <si>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</si>
  <si>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</si>
  <si>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</si>
  <si>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</si>
  <si>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</si>
  <si>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</si>
  <si>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</si>
  <si>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</si>
  <si>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</si>
  <si>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</si>
  <si>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</si>
  <si>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</si>
  <si>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</si>
  <si>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</si>
  <si>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</si>
  <si>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</si>
  <si>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</si>
  <si>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</si>
  <si>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</si>
  <si>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</si>
  <si>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</si>
  <si>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</si>
  <si>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</si>
  <si>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</si>
  <si>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</si>
  <si>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</si>
  <si>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</si>
  <si>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</si>
  <si>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</si>
  <si>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</si>
  <si>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</si>
  <si>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</si>
  <si>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</si>
  <si>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</si>
  <si>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</si>
  <si>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</si>
  <si>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</si>
  <si>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</si>
  <si>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</si>
  <si>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</si>
  <si>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</si>
  <si>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</si>
  <si>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</si>
  <si>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</si>
  <si>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</si>
  <si>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</si>
  <si>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</si>
  <si>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</si>
  <si>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</si>
  <si>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</si>
  <si>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</si>
  <si>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</si>
  <si>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</si>
  <si>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</si>
  <si>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</si>
  <si>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</si>
  <si>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</si>
  <si>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</si>
  <si>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</si>
  <si>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</si>
  <si>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</si>
  <si>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</si>
  <si>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</si>
  <si>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</si>
  <si>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</si>
  <si>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</si>
  <si>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</si>
  <si>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</si>
  <si>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</si>
  <si>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</si>
  <si>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</si>
  <si>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</si>
  <si>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</si>
  <si>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</si>
  <si>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</si>
  <si>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</si>
  <si>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</si>
  <si>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</si>
  <si>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</si>
  <si>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</si>
  <si>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</si>
  <si>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</si>
  <si>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</si>
  <si>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</si>
  <si>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</si>
  <si>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</si>
  <si>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</si>
  <si>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</si>
  <si>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</si>
  <si>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</si>
  <si>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</si>
  <si>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</si>
  <si>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</si>
  <si>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</si>
  <si>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</si>
  <si>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</si>
  <si>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</si>
  <si>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</si>
  <si>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</si>
  <si>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</si>
  <si>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</si>
  <si>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</si>
  <si>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</si>
  <si>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</si>
  <si>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</si>
  <si>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</si>
  <si>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</si>
  <si>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</si>
  <si>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</si>
  <si>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</si>
  <si>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</si>
  <si>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</si>
  <si>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</si>
  <si>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</si>
  <si>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</si>
  <si>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</si>
  <si>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</si>
  <si>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</si>
  <si>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</si>
  <si>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</si>
  <si>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</si>
  <si>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</si>
  <si>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</si>
  <si>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</si>
  <si>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</si>
  <si>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</si>
  <si>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</si>
  <si>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</si>
  <si>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</si>
  <si>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</si>
  <si>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</si>
  <si>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</si>
  <si>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</si>
  <si>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</si>
  <si>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</si>
  <si>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</si>
  <si>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</si>
  <si>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</si>
  <si>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</si>
  <si>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</si>
  <si>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</si>
  <si>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</si>
  <si>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</si>
  <si>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</si>
  <si>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</si>
  <si>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</si>
  <si>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</si>
  <si>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</si>
  <si>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</si>
  <si>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</si>
  <si>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</si>
  <si>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</si>
  <si>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</si>
  <si>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</si>
  <si>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</si>
  <si>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</si>
  <si>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</si>
  <si>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</si>
  <si>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</si>
  <si>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</si>
  <si>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</si>
  <si>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</si>
  <si>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</si>
  <si>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</si>
  <si>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</si>
  <si>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</si>
  <si>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</si>
  <si>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</si>
  <si>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</si>
  <si>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</si>
  <si>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</si>
  <si>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</si>
  <si>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</si>
  <si>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</si>
  <si>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</si>
  <si>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</si>
  <si>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</si>
  <si>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</si>
  <si>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</si>
  <si>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</si>
  <si>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</si>
  <si>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</si>
  <si>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</si>
  <si>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</si>
  <si>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</si>
  <si>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</si>
  <si>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</si>
  <si>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</si>
  <si>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</si>
  <si>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</si>
  <si>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</si>
  <si>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</si>
  <si>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</si>
  <si>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</si>
  <si>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</si>
  <si>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</si>
  <si>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</si>
  <si>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</si>
  <si>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</si>
  <si>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</si>
  <si>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</si>
  <si>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</si>
  <si>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</si>
  <si>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</si>
  <si>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</si>
  <si>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</si>
  <si>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</si>
  <si>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</si>
  <si>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</si>
  <si>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</si>
  <si>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</si>
  <si>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</si>
  <si>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</si>
  <si>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</si>
  <si>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</si>
  <si>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</si>
  <si>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</si>
  <si>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</si>
  <si>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</si>
  <si>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</si>
  <si>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</si>
  <si>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</si>
  <si>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</si>
  <si>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</si>
  <si>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</si>
  <si>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</si>
  <si>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</si>
  <si>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</si>
  <si>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</si>
  <si>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</si>
  <si>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</si>
  <si>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</si>
  <si>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</si>
  <si>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</si>
  <si>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</si>
  <si>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</si>
  <si>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</si>
  <si>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</si>
  <si>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</si>
  <si>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</si>
  <si>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</si>
  <si>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</si>
  <si>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</si>
  <si>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</si>
  <si>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</si>
  <si>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</si>
  <si>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</si>
  <si>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</si>
  <si>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</si>
  <si>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</si>
  <si>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</si>
  <si>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</si>
  <si>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</si>
  <si>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</si>
  <si>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</si>
  <si>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</si>
  <si>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</si>
  <si>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</si>
  <si>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</si>
  <si>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</si>
  <si>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</si>
  <si>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</si>
  <si>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</si>
  <si>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</si>
  <si>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</si>
  <si>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</si>
  <si>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</si>
  <si>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</si>
  <si>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</si>
  <si>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</si>
  <si>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</si>
  <si>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</si>
  <si>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</si>
  <si>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</si>
  <si>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</si>
  <si>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</si>
  <si>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</si>
  <si>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</si>
  <si>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</si>
  <si>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</si>
  <si>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</si>
  <si>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</si>
  <si>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</si>
  <si>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</si>
  <si>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</si>
  <si>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</si>
  <si>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</si>
  <si>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</si>
  <si>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</si>
  <si>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</si>
  <si>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</si>
  <si>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</si>
  <si>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</si>
  <si>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</si>
  <si>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</si>
  <si>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</si>
  <si>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</si>
  <si>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</si>
  <si>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</si>
  <si>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</si>
  <si>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</si>
  <si>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</si>
  <si>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</si>
  <si>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</si>
  <si>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</si>
  <si>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</si>
  <si>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</si>
  <si>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</si>
  <si>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</si>
  <si>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</si>
  <si>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</si>
  <si>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</si>
  <si>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</si>
  <si>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</si>
  <si>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</si>
  <si>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</si>
  <si>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</si>
  <si>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</si>
  <si>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</si>
  <si>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</si>
  <si>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</si>
  <si>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</si>
  <si>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</si>
  <si>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</si>
  <si>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</si>
  <si>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</si>
  <si>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</si>
  <si>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</si>
  <si>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</si>
  <si>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</si>
  <si>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</si>
  <si>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</si>
  <si>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</si>
  <si>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</si>
  <si>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</si>
  <si>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</si>
  <si>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</si>
  <si>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</si>
  <si>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</si>
  <si>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</si>
  <si>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</si>
  <si>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</si>
  <si>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</si>
  <si>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</si>
  <si>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</si>
  <si>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</si>
  <si>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</si>
  <si>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</si>
  <si>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</si>
  <si>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</si>
  <si>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</si>
  <si>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</si>
  <si>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</si>
  <si>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</si>
  <si>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</si>
  <si>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</si>
  <si>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</si>
  <si>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</si>
  <si>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</si>
  <si>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</si>
  <si>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</si>
  <si>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</si>
  <si>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</si>
  <si>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</si>
  <si>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</si>
  <si>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</si>
  <si>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</si>
  <si>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</si>
  <si>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</si>
  <si>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</si>
  <si>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</si>
  <si>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</si>
  <si>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</si>
  <si>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</si>
  <si>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</si>
  <si>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</si>
  <si>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</si>
  <si>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</si>
  <si>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</si>
  <si>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</si>
  <si>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</si>
  <si>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</si>
  <si>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</si>
  <si>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</si>
  <si>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</si>
  <si>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</si>
  <si>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</si>
  <si>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</si>
  <si>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</si>
  <si>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</si>
  <si>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</si>
  <si>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</si>
  <si>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</si>
  <si>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</si>
  <si>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</si>
  <si>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</si>
  <si>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</si>
  <si>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</si>
  <si>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</si>
  <si>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</si>
  <si>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</si>
  <si>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</si>
  <si>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</si>
  <si>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</si>
  <si>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</si>
  <si>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</si>
  <si>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</si>
  <si>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</si>
  <si>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</si>
  <si>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</si>
  <si>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</si>
  <si>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</si>
  <si>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</si>
  <si>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</si>
  <si>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</si>
  <si>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</si>
  <si>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</si>
  <si>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</si>
  <si>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</si>
  <si>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</si>
  <si>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</si>
  <si>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</si>
  <si>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</si>
  <si>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</si>
  <si>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</si>
  <si>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</si>
  <si>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</si>
  <si>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</si>
  <si>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</si>
  <si>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</si>
  <si>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</si>
  <si>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</si>
  <si>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</si>
  <si>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</si>
  <si>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</si>
  <si>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</si>
  <si>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</si>
  <si>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</si>
  <si>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</si>
  <si>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</si>
  <si>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</si>
  <si>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</si>
  <si>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</si>
  <si>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</si>
  <si>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</si>
  <si>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</si>
  <si>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</si>
  <si>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</si>
  <si>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</si>
  <si>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</si>
  <si>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</si>
  <si>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</si>
  <si>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</si>
  <si>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</si>
  <si>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</si>
  <si>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</si>
  <si>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</si>
  <si>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</si>
  <si>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</si>
  <si>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</si>
  <si>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</si>
  <si>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</si>
  <si>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</si>
  <si>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</si>
  <si>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</si>
  <si>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</si>
  <si>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</si>
  <si>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</si>
  <si>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</si>
  <si>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</si>
  <si>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</si>
  <si>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</si>
  <si>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</si>
  <si>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</si>
  <si>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</si>
  <si>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</si>
  <si>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</si>
  <si>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</si>
  <si>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</si>
  <si>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</si>
  <si>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</si>
  <si>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</si>
  <si>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</si>
  <si>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</si>
  <si>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</si>
  <si>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</si>
  <si>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</si>
  <si>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</si>
  <si>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RUISSEAU DE ROQUES A SERRES-SUR-ARGET</t>
  </si>
  <si>
    <t>RUISSEAU DE ROQUES</t>
  </si>
  <si>
    <t>05172220</t>
  </si>
  <si>
    <t>18310006400033</t>
  </si>
  <si>
    <t>Agence de l'Eau Adour-Garonne</t>
  </si>
  <si>
    <t>34255833500077</t>
  </si>
  <si>
    <t>AQUASCOP BIOLOGIE site de Monptellier</t>
  </si>
  <si>
    <t>IBMR-21-M155</t>
  </si>
  <si>
    <t>JOYCE LAMBERT, LAURA PELLAN</t>
  </si>
  <si>
    <t>IBMR standard</t>
  </si>
  <si>
    <t>DROITE</t>
  </si>
  <si>
    <t>ETIAGE NORMAL</t>
  </si>
  <si>
    <t>FORTEMENT NUAGEUX</t>
  </si>
  <si>
    <t>FAIBLE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</si>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</sst>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30">
      <c r="A10" s="10" t="s">
        <v>2059</v>
      </c>
      <c r="B10" s="46" t="s">
        <v>5287</v>
      </c>
      <c r="D10" s="10" t="s">
        <v>2279</v>
      </c>
      <c r="E10" s="51">
        <v>579160</v>
      </c>
      <c r="G10" s="114"/>
      <c r="H10" s="115"/>
    </row>
    <row r="11" spans="1:8" ht="15">
      <c r="A11" s="10" t="s">
        <v>2277</v>
      </c>
      <c r="B11" s="47">
        <v>44447</v>
      </c>
      <c r="D11" s="10" t="s">
        <v>2280</v>
      </c>
      <c r="E11" s="52">
        <v>6207896</v>
      </c>
      <c r="G11" s="114"/>
      <c r="H11" s="115"/>
    </row>
    <row r="12" spans="1:8" ht="15">
      <c r="A12" s="10" t="s">
        <v>2283</v>
      </c>
      <c r="B12" s="52" t="s">
        <v>5294</v>
      </c>
      <c r="D12" s="10" t="s">
        <v>2281</v>
      </c>
      <c r="E12" s="52">
        <v>579145</v>
      </c>
      <c r="G12" s="116"/>
      <c r="H12" s="117"/>
    </row>
    <row r="13" spans="1:5" ht="17.25" customHeight="1" thickBot="1">
      <c r="A13" s="2"/>
      <c r="B13" s="55"/>
      <c r="D13" s="10" t="s">
        <v>2282</v>
      </c>
      <c r="E13" s="52">
        <v>6207992</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579160</v>
      </c>
    </row>
    <row r="18" spans="1:3" ht="15">
      <c r="A18" s="124"/>
      <c r="B18" s="49" t="s">
        <v>2267</v>
      </c>
      <c r="C18" s="61">
        <f>E11</f>
        <v>6207896</v>
      </c>
    </row>
    <row r="19" spans="1:2" ht="15">
      <c r="A19" s="3" t="s">
        <v>2063</v>
      </c>
      <c r="B19" s="29">
        <v>520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3.2</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96</v>
      </c>
      <c r="D35" s="28" t="s">
        <v>2284</v>
      </c>
      <c r="E35" s="32">
        <v>4</v>
      </c>
    </row>
    <row r="36" spans="1:5" s="7" customFormat="1" ht="15" customHeight="1">
      <c r="A36" s="5" t="s">
        <v>2113</v>
      </c>
      <c r="B36" s="30">
        <v>100</v>
      </c>
      <c r="C36" s="6"/>
      <c r="D36" s="8" t="s">
        <v>2112</v>
      </c>
      <c r="E36" s="30">
        <v>4</v>
      </c>
    </row>
    <row r="37" spans="1:5" s="7" customFormat="1" ht="15" customHeight="1">
      <c r="A37" s="5" t="s">
        <v>2111</v>
      </c>
      <c r="B37" s="30">
        <v>3.1</v>
      </c>
      <c r="C37" s="6"/>
      <c r="D37" s="8" t="s">
        <v>2110</v>
      </c>
      <c r="E37" s="30">
        <v>2.8</v>
      </c>
    </row>
    <row r="38" spans="1:5" s="7" customFormat="1" ht="15" customHeight="1">
      <c r="A38" s="5" t="s">
        <v>2115</v>
      </c>
      <c r="B38" s="30">
        <v>6</v>
      </c>
      <c r="C38" s="6"/>
      <c r="D38" s="8" t="s">
        <v>2115</v>
      </c>
      <c r="E38" s="30"/>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2</v>
      </c>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v>2</v>
      </c>
    </row>
    <row r="59" spans="1:5" s="15" customFormat="1" ht="15">
      <c r="A59" s="3" t="s">
        <v>2093</v>
      </c>
      <c r="B59" s="9">
        <v>4</v>
      </c>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5</v>
      </c>
    </row>
    <row r="75" spans="1:5" s="15" customFormat="1" ht="15">
      <c r="A75" s="3" t="s">
        <v>2081</v>
      </c>
      <c r="B75" s="9">
        <v>3</v>
      </c>
      <c r="C75" s="6"/>
      <c r="D75" s="10" t="s">
        <v>2081</v>
      </c>
      <c r="E75" s="9">
        <v>2</v>
      </c>
    </row>
    <row r="76" spans="1:5" s="15" customFormat="1" ht="15">
      <c r="A76" s="3" t="s">
        <v>2080</v>
      </c>
      <c r="B76" s="9">
        <v>4</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1</v>
      </c>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3</v>
      </c>
      <c r="C84" s="6"/>
      <c r="D84" s="10" t="s">
        <v>2074</v>
      </c>
      <c r="E84" s="9">
        <v>3</v>
      </c>
    </row>
    <row r="85" spans="1:5" s="15" customFormat="1" ht="15">
      <c r="A85" s="3" t="s">
        <v>2073</v>
      </c>
      <c r="B85" s="9">
        <v>4</v>
      </c>
      <c r="C85" s="6"/>
      <c r="D85" s="10" t="s">
        <v>2073</v>
      </c>
      <c r="E85" s="9">
        <v>4</v>
      </c>
    </row>
    <row r="86" spans="1:5" s="15" customFormat="1" ht="15">
      <c r="A86" s="3" t="s">
        <v>2072</v>
      </c>
      <c r="B86" s="9">
        <v>1</v>
      </c>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0.8</v>
      </c>
      <c r="E98" s="89"/>
      <c r="F98" s="35" t="s">
        <v>2290</v>
      </c>
      <c r="G98" s="79"/>
      <c r="H98" s="80"/>
    </row>
    <row r="99" spans="1:8" ht="15">
      <c r="A99" s="33" t="s">
        <v>1266</v>
      </c>
      <c r="B99" s="20" t="str">
        <f>IF(A99="NEWCOD",IF(ISBLANK(G99),"renseigner le champ 'Nouveau taxon'",G99),VLOOKUP(A99,'Ref Taxo'!A:B,2,FALSE))</f>
        <v>Nostoc</v>
      </c>
      <c r="C99" s="21">
        <f>IF(A99="NEWCOD",IF(ISBLANK(H99),"NoCod",H99),VLOOKUP(A99,'Ref Taxo'!A:D,4,FALSE))</f>
        <v>1105</v>
      </c>
      <c r="D99" s="34">
        <v>0.01</v>
      </c>
      <c r="E99" s="89"/>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0.07</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0.02</v>
      </c>
      <c r="E101" s="89"/>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0.1</v>
      </c>
      <c r="E102" s="89"/>
      <c r="F102" s="35" t="s">
        <v>2290</v>
      </c>
      <c r="G102" s="79"/>
      <c r="H102" s="80"/>
    </row>
    <row r="103" spans="1:8" ht="15">
      <c r="A103" s="33" t="s">
        <v>995</v>
      </c>
      <c r="B103" s="20" t="str">
        <f>IF(A103="NEWCOD",IF(ISBLANK(G103),"renseigner le champ 'Nouveau taxon'",G103),VLOOKUP(A103,'Ref Taxo'!A:B,2,FALSE))</f>
        <v>Jungermannia exsertifolia</v>
      </c>
      <c r="C103" s="21">
        <f>IF(A103="NEWCOD",IF(ISBLANK(H103),"NoCod",H103),VLOOKUP(A103,'Ref Taxo'!A:D,4,FALSE))</f>
        <v>19821</v>
      </c>
      <c r="D103" s="34">
        <v>0.01</v>
      </c>
      <c r="E103" s="89"/>
      <c r="F103" s="35" t="s">
        <v>2290</v>
      </c>
      <c r="G103" s="79"/>
      <c r="H103" s="80"/>
    </row>
    <row r="104" spans="1:8" ht="15">
      <c r="A104" s="33" t="s">
        <v>1767</v>
      </c>
      <c r="B104" s="20" t="str">
        <f>IF(A104="NEWCOD",IF(ISBLANK(G104),"renseigner le champ 'Nouveau taxon'",G104),VLOOKUP(A104,'Ref Taxo'!A:B,2,FALSE))</f>
        <v>Scapania undulata</v>
      </c>
      <c r="C104" s="21">
        <f>IF(A104="NEWCOD",IF(ISBLANK(H104),"NoCod",H104),VLOOKUP(A104,'Ref Taxo'!A:D,4,FALSE))</f>
        <v>1213</v>
      </c>
      <c r="D104" s="34">
        <v>0.01</v>
      </c>
      <c r="E104" s="89"/>
      <c r="F104" s="35" t="s">
        <v>2290</v>
      </c>
      <c r="G104" s="79"/>
      <c r="H104" s="80"/>
    </row>
    <row r="105" spans="1:8" ht="15">
      <c r="A105" s="33" t="s">
        <v>172</v>
      </c>
      <c r="B105" s="20" t="str">
        <f>IF(A105="NEWCOD",IF(ISBLANK(G105),"renseigner le champ 'Nouveau taxon'",G105),VLOOKUP(A105,'Ref Taxo'!A:B,2,FALSE))</f>
        <v>Brachythecium rivulare</v>
      </c>
      <c r="C105" s="21">
        <f>IF(A105="NEWCOD",IF(ISBLANK(H105),"NoCod",H105),VLOOKUP(A105,'Ref Taxo'!A:D,4,FALSE))</f>
        <v>1260</v>
      </c>
      <c r="D105" s="34">
        <v>2.5</v>
      </c>
      <c r="E105" s="89"/>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0.05</v>
      </c>
      <c r="E106" s="89"/>
      <c r="F106" s="35" t="s">
        <v>5303</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0.1</v>
      </c>
      <c r="E107" s="89"/>
      <c r="F107" s="35" t="s">
        <v>2290</v>
      </c>
      <c r="G107" s="79"/>
      <c r="H107" s="80"/>
    </row>
    <row r="108" spans="1:8" ht="15">
      <c r="A108" s="33" t="s">
        <v>758</v>
      </c>
      <c r="B108" s="20" t="str">
        <f>IF(A108="NEWCOD",IF(ISBLANK(G108),"renseigner le champ 'Nouveau taxon'",G108),VLOOKUP(A108,'Ref Taxo'!A:B,2,FALSE))</f>
        <v>Fissidens rivularis</v>
      </c>
      <c r="C108" s="21">
        <f>IF(A108="NEWCOD",IF(ISBLANK(H108),"NoCod",H108),VLOOKUP(A108,'Ref Taxo'!A:D,4,FALSE))</f>
        <v>19669</v>
      </c>
      <c r="D108" s="34">
        <v>0.15</v>
      </c>
      <c r="E108" s="89"/>
      <c r="F108" s="35" t="s">
        <v>2290</v>
      </c>
      <c r="G108" s="79"/>
      <c r="H108" s="80"/>
    </row>
    <row r="109" spans="1:8" ht="15">
      <c r="A109" s="33" t="s">
        <v>775</v>
      </c>
      <c r="B109" s="20" t="str">
        <f>IF(A109="NEWCOD",IF(ISBLANK(G109),"renseigner le champ 'Nouveau taxon'",G109),VLOOKUP(A109,'Ref Taxo'!A:B,2,FALSE))</f>
        <v>Fontinalis squamosa</v>
      </c>
      <c r="C109" s="21">
        <f>IF(A109="NEWCOD",IF(ISBLANK(H109),"NoCod",H109),VLOOKUP(A109,'Ref Taxo'!A:D,4,FALSE))</f>
        <v>1312</v>
      </c>
      <c r="D109" s="34">
        <v>0.02</v>
      </c>
      <c r="E109" s="89"/>
      <c r="F109" s="35" t="s">
        <v>2290</v>
      </c>
      <c r="G109" s="79"/>
      <c r="H109" s="80"/>
    </row>
    <row r="110" spans="1:8" ht="15">
      <c r="A110" s="33" t="s">
        <v>1402</v>
      </c>
      <c r="B110" s="20" t="str">
        <f>IF(A110="NEWCOD",IF(ISBLANK(G110),"renseigner le champ 'Nouveau taxon'",G110),VLOOKUP(A110,'Ref Taxo'!A:B,2,FALSE))</f>
        <v>Plagiomnium rostratum</v>
      </c>
      <c r="C110" s="21">
        <f>IF(A110="NEWCOD",IF(ISBLANK(H110),"NoCod",H110),VLOOKUP(A110,'Ref Taxo'!A:D,4,FALSE))</f>
        <v>19919</v>
      </c>
      <c r="D110" s="34">
        <v>0.01</v>
      </c>
      <c r="E110" s="89"/>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1.5</v>
      </c>
      <c r="E111" s="89"/>
      <c r="F111" s="35" t="s">
        <v>2290</v>
      </c>
      <c r="G111" s="79"/>
      <c r="H111" s="80"/>
    </row>
    <row r="112" spans="1:8" ht="15">
      <c r="A112" s="33" t="s">
        <v>1928</v>
      </c>
      <c r="B112" s="20" t="str">
        <f>IF(A112="NEWCOD",IF(ISBLANK(G112),"renseigner le champ 'Nouveau taxon'",G112),VLOOKUP(A112,'Ref Taxo'!A:B,2,FALSE))</f>
        <v>Thamnobryum alopecurum</v>
      </c>
      <c r="C112" s="21">
        <f>IF(A112="NEWCOD",IF(ISBLANK(H112),"NoCod",H112),VLOOKUP(A112,'Ref Taxo'!A:D,4,FALSE))</f>
        <v>1344</v>
      </c>
      <c r="D112" s="34">
        <v>0.01</v>
      </c>
      <c r="E112" s="89"/>
      <c r="F112" s="35" t="s">
        <v>2290</v>
      </c>
      <c r="G112" s="79"/>
      <c r="H112" s="80"/>
    </row>
    <row r="113" spans="1:8" ht="15">
      <c r="A113" s="33" t="s">
        <v>796</v>
      </c>
      <c r="B113" s="20" t="str">
        <f>IF(A113="NEWCOD",IF(ISBLANK(G113),"renseigner le champ 'Nouveau taxon'",G113),VLOOKUP(A113,'Ref Taxo'!A:B,2,FALSE))</f>
        <v>Glechoma hederacea</v>
      </c>
      <c r="C113" s="21">
        <f>IF(A113="NEWCOD",IF(ISBLANK(H113),"NoCod",H113),VLOOKUP(A113,'Ref Taxo'!A:D,4,FALSE))</f>
        <v>19767</v>
      </c>
      <c r="D113" s="34">
        <v>0.01</v>
      </c>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