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3200" sheetId="2" r:id="rId2"/>
    <sheet name="Mises à jour" sheetId="3" r:id="rId3"/>
  </sheets>
  <definedNames/>
  <calcPr calcId="145621"/>
</workbook>
</file>

<file path=xl/sharedStrings.xml><?xml version="1.0" encoding="utf-8"?>
<sst xmlns="http://schemas.openxmlformats.org/spreadsheetml/2006/main" count="6485" uniqueCount="5306">
  <si>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</si>
  <si>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</si>
  <si>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</si>
  <si>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</si>
  <si>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</si>
  <si>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</si>
  <si>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</si>
  <si>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</si>
  <si>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</si>
  <si>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</si>
  <si>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</si>
  <si>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</si>
  <si>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</si>
  <si>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</si>
  <si>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</si>
  <si>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</si>
  <si>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</si>
  <si>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</si>
  <si>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</si>
  <si>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</si>
  <si>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</si>
  <si>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</si>
  <si>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</si>
  <si>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</si>
  <si>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</si>
  <si>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</si>
  <si>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</si>
  <si>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</si>
  <si>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</si>
  <si>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</si>
  <si>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</si>
  <si>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</si>
  <si>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</si>
  <si>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</si>
  <si>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</si>
  <si>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</si>
  <si>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</si>
  <si>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</si>
  <si>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</si>
  <si>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</si>
  <si>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</si>
  <si>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</si>
  <si>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</si>
  <si>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</si>
  <si>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</si>
  <si>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</si>
  <si>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</si>
  <si>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</si>
  <si>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</si>
  <si>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</si>
  <si>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</si>
  <si>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</si>
  <si>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</si>
  <si>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</si>
  <si>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</si>
  <si>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</si>
  <si>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</si>
  <si>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</si>
  <si>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</si>
  <si>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</si>
  <si>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</si>
  <si>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</si>
  <si>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</si>
  <si>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</si>
  <si>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</si>
  <si>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</si>
  <si>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</si>
  <si>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</si>
  <si>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</si>
  <si>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</si>
  <si>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</si>
  <si>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</si>
  <si>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</si>
  <si>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</si>
  <si>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</si>
  <si>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</si>
  <si>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</si>
  <si>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</si>
  <si>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</si>
  <si>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</si>
  <si>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</si>
  <si>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</si>
  <si>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</si>
  <si>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</si>
  <si>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</si>
  <si>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</si>
  <si>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</si>
  <si>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</si>
  <si>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</si>
  <si>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</si>
  <si>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</si>
  <si>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</si>
  <si>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</si>
  <si>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</si>
  <si>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</si>
  <si>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</si>
  <si>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</si>
  <si>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</si>
  <si>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</si>
  <si>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</si>
  <si>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</si>
  <si>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</si>
  <si>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</si>
  <si>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</si>
  <si>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</si>
  <si>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</si>
  <si>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</si>
  <si>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</si>
  <si>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</si>
  <si>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</si>
  <si>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</si>
  <si>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</si>
  <si>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</si>
  <si>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</si>
  <si>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</si>
  <si>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</si>
  <si>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</si>
  <si>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</si>
  <si>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</si>
  <si>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</si>
  <si>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</si>
  <si>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</si>
  <si>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</si>
  <si>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</si>
  <si>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</si>
  <si>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</si>
  <si>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</si>
  <si>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</si>
  <si>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</si>
  <si>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</si>
  <si>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</si>
  <si>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</si>
  <si>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</si>
  <si>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</si>
  <si>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</si>
  <si>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</si>
  <si>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</si>
  <si>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</si>
  <si>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</si>
  <si>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</si>
  <si>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</si>
  <si>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</si>
  <si>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</si>
  <si>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</si>
  <si>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</si>
  <si>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</si>
  <si>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</si>
  <si>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</si>
  <si>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</si>
  <si>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</si>
  <si>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</si>
  <si>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</si>
  <si>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</si>
  <si>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</si>
  <si>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</si>
  <si>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</si>
  <si>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</si>
  <si>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</si>
  <si>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</si>
  <si>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</si>
  <si>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</si>
  <si>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</si>
  <si>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</si>
  <si>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</si>
  <si>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</si>
  <si>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</si>
  <si>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</si>
  <si>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</si>
  <si>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</si>
  <si>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</si>
  <si>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</si>
  <si>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</si>
  <si>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</si>
  <si>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</si>
  <si>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</si>
  <si>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</si>
  <si>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</si>
  <si>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</si>
  <si>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</si>
  <si>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</si>
  <si>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</si>
  <si>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</si>
  <si>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</si>
  <si>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</si>
  <si>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</si>
  <si>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</si>
  <si>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</si>
  <si>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</si>
  <si>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</si>
  <si>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</si>
  <si>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</si>
  <si>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</si>
  <si>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</si>
  <si>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</si>
  <si>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</si>
  <si>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</si>
  <si>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</si>
  <si>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</si>
  <si>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</si>
  <si>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</si>
  <si>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</si>
  <si>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</si>
  <si>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</si>
  <si>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</si>
  <si>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</si>
  <si>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</si>
  <si>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</si>
  <si>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</si>
  <si>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</si>
  <si>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</si>
  <si>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</si>
  <si>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</si>
  <si>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</si>
  <si>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</si>
  <si>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</si>
  <si>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</si>
  <si>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</si>
  <si>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</si>
  <si>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</si>
  <si>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</si>
  <si>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</si>
  <si>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</si>
  <si>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</si>
  <si>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</si>
  <si>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</si>
  <si>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</si>
  <si>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</si>
  <si>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</si>
  <si>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</si>
  <si>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</si>
  <si>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</si>
  <si>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</si>
  <si>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</si>
  <si>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</si>
  <si>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</si>
  <si>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</si>
  <si>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</si>
  <si>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</si>
  <si>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</si>
  <si>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</si>
  <si>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</si>
  <si>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</si>
  <si>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</si>
  <si>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</si>
  <si>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</si>
  <si>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</si>
  <si>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</si>
  <si>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</si>
  <si>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</si>
  <si>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</si>
  <si>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</si>
  <si>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</si>
  <si>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</si>
  <si>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</si>
  <si>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</si>
  <si>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</si>
  <si>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</si>
  <si>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</si>
  <si>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</si>
  <si>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</si>
  <si>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</si>
  <si>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</si>
  <si>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</si>
  <si>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</si>
  <si>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</si>
  <si>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</si>
  <si>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</si>
  <si>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</si>
  <si>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</si>
  <si>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</si>
  <si>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</si>
  <si>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</si>
  <si>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</si>
  <si>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</si>
  <si>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</si>
  <si>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</si>
  <si>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</si>
  <si>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</si>
  <si>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</si>
  <si>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</si>
  <si>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</si>
  <si>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</si>
  <si>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</si>
  <si>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</si>
  <si>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</si>
  <si>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</si>
  <si>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</si>
  <si>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</si>
  <si>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</si>
  <si>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</si>
  <si>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</si>
  <si>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</si>
  <si>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</si>
  <si>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</si>
  <si>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</si>
  <si>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</si>
  <si>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</si>
  <si>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</si>
  <si>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</si>
  <si>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</si>
  <si>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</si>
  <si>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</si>
  <si>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</si>
  <si>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</si>
  <si>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</si>
  <si>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</si>
  <si>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</si>
  <si>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</si>
  <si>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</si>
  <si>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</si>
  <si>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</si>
  <si>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</si>
  <si>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</si>
  <si>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</si>
  <si>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</si>
  <si>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</si>
  <si>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</si>
  <si>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</si>
  <si>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</si>
  <si>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</si>
  <si>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</si>
  <si>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</si>
  <si>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</si>
  <si>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</si>
  <si>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</si>
  <si>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</si>
  <si>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</si>
  <si>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</si>
  <si>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</si>
  <si>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</si>
  <si>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</si>
  <si>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</si>
  <si>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</si>
  <si>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</si>
  <si>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</si>
  <si>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</si>
  <si>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</si>
  <si>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</si>
  <si>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</si>
  <si>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</si>
  <si>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</si>
  <si>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</si>
  <si>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</si>
  <si>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</si>
  <si>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</si>
  <si>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</si>
  <si>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</si>
  <si>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</si>
  <si>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</si>
  <si>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</si>
  <si>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</si>
  <si>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</si>
  <si>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</si>
  <si>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</si>
  <si>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</si>
  <si>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</si>
  <si>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</si>
  <si>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</si>
  <si>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</si>
  <si>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</si>
  <si>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</si>
  <si>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</si>
  <si>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</si>
  <si>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</si>
  <si>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</si>
  <si>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</si>
  <si>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</si>
  <si>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</si>
  <si>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</si>
  <si>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</si>
  <si>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</si>
  <si>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</si>
  <si>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</si>
  <si>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</si>
  <si>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</si>
  <si>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</si>
  <si>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</si>
  <si>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</si>
  <si>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</si>
  <si>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</si>
  <si>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</si>
  <si>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</si>
  <si>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</si>
  <si>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</si>
  <si>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</si>
  <si>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</si>
  <si>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</si>
  <si>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</si>
  <si>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</si>
  <si>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</si>
  <si>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</si>
  <si>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</si>
  <si>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</si>
  <si>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</si>
  <si>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</si>
  <si>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</si>
  <si>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</si>
  <si>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</si>
  <si>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</si>
  <si>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</si>
  <si>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</si>
  <si>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</si>
  <si>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</si>
  <si>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</si>
  <si>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</si>
  <si>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</si>
  <si>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</si>
  <si>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</si>
  <si>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</si>
  <si>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</si>
  <si>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</si>
  <si>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</si>
  <si>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</si>
  <si>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</si>
  <si>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</si>
  <si>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</si>
  <si>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</si>
  <si>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</si>
  <si>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</si>
  <si>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</si>
  <si>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</si>
  <si>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</si>
  <si>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</si>
  <si>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</si>
  <si>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</si>
  <si>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</si>
  <si>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</si>
  <si>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</si>
  <si>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</si>
  <si>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</si>
  <si>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</si>
  <si>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</si>
  <si>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</si>
  <si>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</si>
  <si>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</si>
  <si>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</si>
  <si>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</si>
  <si>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</si>
  <si>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</si>
  <si>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</si>
  <si>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</si>
  <si>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</si>
  <si>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</si>
  <si>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</si>
  <si>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</si>
  <si>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</si>
  <si>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</si>
  <si>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</si>
  <si>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</si>
  <si>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</si>
  <si>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</si>
  <si>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</si>
  <si>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</si>
  <si>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</si>
  <si>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</si>
  <si>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</si>
  <si>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</si>
  <si>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</si>
  <si>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</si>
  <si>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</si>
  <si>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</si>
  <si>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</si>
  <si>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</si>
  <si>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</si>
  <si>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</si>
  <si>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</si>
  <si>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</si>
  <si>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</si>
  <si>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</si>
  <si>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</si>
  <si>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</si>
  <si>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</si>
  <si>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</si>
  <si>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</si>
  <si>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</si>
  <si>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</si>
  <si>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</si>
  <si>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</si>
  <si>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</si>
  <si>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</si>
  <si>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</si>
  <si>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</si>
  <si>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</si>
  <si>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</si>
  <si>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</si>
  <si>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</si>
  <si>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</si>
  <si>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</si>
  <si>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</si>
  <si>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</si>
  <si>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</si>
  <si>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</si>
  <si>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</si>
  <si>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</si>
  <si>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</si>
  <si>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</si>
  <si>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</si>
  <si>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</si>
  <si>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</si>
  <si>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</si>
  <si>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</si>
  <si>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</si>
  <si>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</si>
  <si>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</si>
  <si>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</si>
  <si>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</si>
  <si>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</si>
  <si>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</si>
  <si>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</si>
  <si>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</si>
  <si>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</si>
  <si>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</si>
  <si>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</si>
  <si>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</si>
  <si>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</si>
  <si>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</si>
  <si>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</si>
  <si>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</si>
  <si>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</si>
  <si>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</si>
  <si>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</si>
  <si>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</si>
  <si>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</si>
  <si>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</si>
  <si>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</si>
  <si>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</si>
  <si>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</si>
  <si>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</si>
  <si>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</si>
  <si>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</si>
  <si>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</si>
  <si>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</si>
  <si>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</si>
  <si>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</si>
  <si>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</si>
  <si>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</si>
  <si>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</si>
  <si>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</si>
  <si>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</si>
  <si>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</si>
  <si>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</si>
  <si>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</si>
  <si>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</si>
  <si>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</si>
  <si>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</si>
  <si>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</si>
  <si>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</si>
  <si>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</si>
  <si>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</si>
  <si>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</si>
  <si>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</si>
  <si>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</si>
  <si>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</si>
  <si>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</si>
  <si>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</si>
  <si>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</si>
  <si>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</si>
  <si>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</si>
  <si>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</si>
  <si>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</si>
  <si>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</si>
  <si>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</si>
  <si>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</si>
  <si>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</si>
  <si>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</si>
  <si>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</si>
  <si>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</si>
  <si>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</si>
  <si>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</si>
  <si>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</si>
  <si>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</si>
  <si>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</si>
  <si>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</si>
  <si>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</si>
  <si>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</si>
  <si>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</si>
  <si>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</si>
  <si>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</si>
  <si>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</si>
  <si>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</si>
  <si>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</si>
  <si>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</si>
  <si>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</si>
  <si>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</si>
  <si>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</si>
  <si>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</si>
  <si>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</si>
  <si>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</si>
  <si>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</si>
  <si>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</si>
  <si>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</si>
  <si>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</si>
  <si>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</si>
  <si>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</si>
  <si>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</si>
  <si>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</si>
  <si>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</si>
  <si>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</si>
  <si>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</si>
  <si>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</si>
  <si>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</si>
  <si>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</si>
  <si>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</si>
  <si>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</si>
  <si>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</si>
  <si>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</si>
  <si>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</si>
  <si>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</si>
  <si>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</si>
  <si>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</si>
  <si>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</si>
  <si>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</si>
  <si>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</si>
  <si>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</si>
  <si>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</si>
  <si>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</si>
  <si>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</si>
  <si>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</si>
  <si>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</si>
  <si>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</si>
  <si>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</si>
  <si>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</si>
  <si>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</si>
  <si>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</si>
  <si>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</si>
  <si>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</si>
  <si>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</si>
  <si>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</si>
  <si>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</si>
  <si>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</si>
  <si>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</si>
  <si>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</si>
  <si>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</si>
  <si>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</si>
  <si>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</si>
  <si>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</si>
  <si>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</si>
  <si>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</si>
  <si>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</si>
  <si>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</si>
  <si>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</si>
  <si>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</si>
  <si>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</si>
  <si>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</si>
  <si>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</si>
  <si>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</si>
  <si>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</si>
  <si>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</si>
  <si>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</si>
  <si>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</si>
  <si>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</si>
  <si>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</si>
  <si>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</si>
  <si>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</si>
  <si>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</si>
  <si>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</si>
  <si>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</si>
  <si>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</si>
  <si>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</si>
  <si>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</si>
  <si>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</si>
  <si>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</si>
  <si>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</si>
  <si>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</si>
  <si>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</si>
  <si>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</si>
  <si>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</si>
  <si>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</si>
  <si>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</si>
  <si>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</si>
  <si>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</si>
  <si>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</si>
  <si>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</si>
  <si>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</si>
  <si>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</si>
  <si>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</si>
  <si>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</si>
  <si>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</si>
  <si>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</si>
  <si>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</si>
  <si>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</si>
  <si>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</si>
  <si>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</si>
  <si>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</si>
  <si>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</si>
  <si>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</si>
  <si>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</si>
  <si>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</si>
  <si>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</si>
  <si>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</si>
  <si>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</si>
  <si>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</si>
  <si>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</si>
  <si>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</si>
  <si>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</si>
  <si>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</si>
  <si>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</si>
  <si>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</si>
  <si>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</si>
  <si>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</si>
  <si>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</si>
  <si>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</si>
  <si>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</si>
  <si>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</si>
  <si>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</si>
  <si>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</si>
  <si>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</si>
  <si>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</si>
  <si>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</si>
  <si>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</si>
  <si>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</si>
  <si>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</si>
  <si>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</si>
  <si>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</si>
  <si>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</si>
  <si>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</si>
  <si>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</si>
  <si>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</si>
  <si>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</si>
  <si>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</si>
  <si>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</si>
  <si>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</si>
  <si>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</si>
  <si>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</si>
  <si>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</si>
  <si>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</si>
  <si>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</si>
  <si>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</si>
  <si>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</si>
  <si>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</si>
  <si>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</si>
  <si>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</si>
  <si>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</si>
  <si>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</si>
  <si>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</si>
  <si>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</si>
  <si>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</si>
  <si>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</si>
  <si>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</si>
  <si>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</si>
  <si>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</si>
  <si>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</si>
  <si>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</si>
  <si>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</si>
  <si>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</si>
  <si>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</si>
  <si>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</si>
  <si>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</si>
  <si>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</si>
  <si>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</si>
  <si>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</si>
  <si>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</si>
  <si>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</si>
  <si>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</si>
  <si>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</si>
  <si>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</si>
  <si>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</si>
  <si>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</si>
  <si>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</si>
  <si>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</si>
  <si>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</si>
  <si>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</si>
  <si>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</si>
  <si>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</si>
  <si>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</si>
  <si>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</si>
  <si>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</si>
  <si>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</si>
  <si>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</si>
  <si>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</si>
  <si>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</si>
  <si>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</si>
  <si>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</si>
  <si>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</si>
  <si>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</si>
  <si>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</si>
  <si>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</si>
  <si>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</si>
  <si>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</si>
  <si>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</si>
  <si>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</si>
  <si>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</si>
  <si>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</si>
  <si>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</si>
  <si>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</si>
  <si>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</si>
  <si>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</si>
  <si>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</si>
  <si>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</si>
  <si>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</si>
  <si>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</si>
  <si>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</si>
  <si>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</si>
  <si>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</si>
  <si>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</si>
  <si>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</si>
  <si>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</si>
  <si>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</si>
  <si>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</si>
  <si>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</si>
  <si>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</si>
  <si>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</si>
  <si>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</si>
  <si>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</si>
  <si>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</si>
  <si>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</si>
  <si>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</si>
  <si>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</si>
  <si>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</si>
  <si>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</si>
  <si>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</si>
  <si>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</si>
  <si>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</si>
  <si>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</si>
  <si>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</si>
  <si>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</si>
  <si>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</si>
  <si>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</si>
  <si>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</si>
  <si>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</si>
  <si>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</si>
  <si>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</si>
  <si>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</si>
  <si>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</si>
  <si>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</si>
  <si>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</si>
  <si>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</si>
  <si>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</si>
  <si>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</si>
  <si>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</si>
  <si>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</si>
  <si>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</si>
  <si>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</si>
  <si>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</si>
  <si>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</si>
  <si>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</si>
  <si>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</si>
  <si>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</si>
  <si>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</si>
  <si>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</si>
  <si>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</si>
  <si>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</si>
  <si>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</si>
  <si>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</si>
  <si>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</si>
  <si>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</si>
  <si>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</si>
  <si>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</si>
  <si>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</si>
  <si>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</si>
  <si>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</si>
  <si>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</si>
  <si>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</si>
  <si>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</si>
  <si>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</si>
  <si>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</si>
  <si>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</si>
  <si>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</si>
  <si>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</si>
  <si>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</si>
  <si>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</si>
  <si>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</si>
  <si>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</si>
  <si>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</si>
  <si>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</si>
  <si>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</si>
  <si>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</si>
  <si>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</si>
  <si>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</si>
  <si>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</si>
  <si>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</si>
  <si>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</si>
  <si>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</si>
  <si>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</si>
  <si>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</si>
  <si>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</si>
  <si>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</si>
  <si>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</si>
  <si>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</si>
  <si>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</si>
  <si>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</si>
  <si>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</si>
  <si>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</si>
  <si>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</si>
  <si>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</si>
  <si>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</si>
  <si>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</si>
  <si>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</si>
  <si>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</si>
  <si>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</si>
  <si>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</si>
  <si>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</si>
  <si>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</si>
  <si>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</si>
  <si>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</si>
  <si>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</si>
  <si>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</si>
  <si>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</si>
  <si>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</si>
  <si>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</si>
  <si>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</si>
  <si>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</si>
  <si>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</si>
  <si>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</si>
  <si>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</si>
  <si>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</si>
  <si>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</si>
  <si>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</si>
  <si>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</si>
  <si>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</si>
  <si>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</si>
  <si>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</si>
  <si>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</si>
  <si>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</si>
  <si>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</si>
  <si>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</si>
  <si>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</si>
  <si>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</si>
  <si>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</si>
  <si>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</si>
  <si>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</si>
  <si>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</si>
  <si>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</si>
  <si>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</si>
  <si>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</si>
  <si>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</si>
  <si>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</si>
  <si>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</si>
  <si>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</si>
  <si>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</si>
  <si>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</si>
  <si>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</si>
  <si>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</si>
  <si>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</si>
  <si>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</si>
  <si>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</si>
  <si>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</si>
  <si>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</si>
  <si>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</si>
  <si>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</si>
  <si>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</si>
  <si>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</si>
  <si>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</si>
  <si>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</si>
  <si>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</si>
  <si>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</si>
  <si>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</si>
  <si>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</si>
  <si>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</si>
  <si>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</si>
  <si>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</si>
  <si>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</si>
  <si>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</si>
  <si>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</si>
  <si>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</si>
  <si>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</si>
  <si>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</si>
  <si>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</si>
  <si>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</si>
  <si>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</si>
  <si>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</si>
  <si>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</si>
  <si>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</si>
  <si>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</si>
  <si>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</si>
  <si>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</si>
  <si>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</si>
  <si>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</si>
  <si>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</si>
  <si>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</si>
  <si>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</si>
  <si>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</si>
  <si>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</si>
  <si>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</si>
  <si>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</si>
  <si>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</si>
  <si>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</si>
  <si>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</si>
  <si>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</si>
  <si>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</si>
  <si>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</si>
  <si>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</si>
  <si>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</si>
  <si>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</si>
  <si>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</si>
  <si>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</si>
  <si>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</si>
  <si>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</si>
  <si>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</si>
  <si>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</si>
  <si>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</si>
  <si>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</si>
  <si>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</si>
  <si>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</si>
  <si>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</si>
  <si>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</si>
  <si>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</si>
  <si>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</si>
  <si>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</si>
  <si>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</si>
  <si>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</si>
  <si>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</si>
  <si>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</si>
  <si>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</si>
  <si>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</si>
  <si>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</si>
  <si>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</si>
  <si>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</si>
  <si>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</si>
  <si>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</si>
  <si>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</si>
  <si>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</si>
  <si>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</si>
  <si>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</si>
  <si>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</si>
  <si>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</si>
  <si>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</si>
  <si>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</si>
  <si>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</si>
  <si>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</si>
  <si>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</si>
  <si>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</si>
  <si>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</si>
  <si>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</si>
  <si>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</si>
  <si>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</si>
  <si>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</si>
  <si>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</si>
  <si>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</si>
  <si>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</si>
  <si>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</si>
  <si>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</si>
  <si>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</si>
  <si>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</si>
  <si>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</si>
  <si>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</si>
  <si>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</si>
  <si>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</si>
  <si>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</si>
  <si>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</si>
  <si>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</si>
  <si>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</si>
  <si>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</si>
  <si>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</si>
  <si>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</si>
  <si>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</si>
  <si>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</si>
  <si>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</si>
  <si>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</si>
  <si>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</si>
  <si>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</si>
  <si>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</si>
  <si>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</si>
  <si>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</si>
  <si>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</si>
  <si>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</si>
  <si>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</si>
  <si>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</si>
  <si>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</si>
  <si>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</si>
  <si>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</si>
  <si>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</si>
  <si>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</si>
  <si>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</si>
  <si>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</si>
  <si>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</si>
  <si>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</si>
  <si>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</si>
  <si>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</si>
  <si>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</si>
  <si>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</si>
  <si>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</si>
  <si>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</si>
  <si>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</si>
  <si>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</si>
  <si>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</si>
  <si>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</si>
  <si>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</si>
  <si>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</si>
  <si>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</si>
  <si>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</si>
  <si>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</si>
  <si>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</si>
  <si>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</si>
  <si>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</si>
  <si>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</si>
  <si>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</si>
  <si>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</si>
  <si>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</si>
  <si>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</si>
  <si>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</si>
  <si>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</si>
  <si>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</si>
  <si>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</si>
  <si>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</si>
  <si>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</si>
  <si>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</si>
  <si>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</si>
  <si>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</si>
  <si>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</si>
  <si>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</si>
  <si>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</si>
  <si>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</si>
  <si>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</si>
  <si>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</si>
  <si>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</si>
  <si>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</si>
  <si>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</si>
  <si>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</si>
  <si>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</si>
  <si>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</si>
  <si>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</si>
  <si>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</si>
  <si>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</si>
  <si>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</si>
  <si>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</si>
  <si>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</si>
  <si>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</si>
  <si>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</si>
  <si>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</si>
  <si>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</si>
  <si>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</si>
  <si>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</si>
  <si>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</si>
  <si>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</si>
  <si>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</si>
  <si>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</si>
  <si>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</si>
  <si>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</si>
  <si>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</si>
  <si>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</si>
  <si>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</si>
  <si>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</si>
  <si>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</si>
  <si>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</si>
  <si>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</si>
  <si>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</si>
  <si>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</si>
  <si>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</si>
  <si>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</si>
  <si>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</si>
  <si>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</si>
  <si>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</si>
  <si>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</si>
  <si>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</si>
  <si>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</si>
  <si>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</si>
  <si>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</si>
  <si>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</si>
  <si>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</si>
  <si>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</si>
  <si>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</si>
  <si>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</si>
  <si>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</si>
  <si>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</si>
  <si>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</si>
  <si>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</si>
  <si>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</si>
  <si>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</si>
  <si>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</si>
  <si>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</si>
  <si>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</si>
  <si>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</si>
  <si>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</si>
  <si>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</si>
  <si>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</si>
  <si>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</si>
  <si>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</si>
  <si>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</si>
  <si>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</si>
  <si>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</si>
  <si>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</si>
  <si>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</si>
  <si>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</si>
  <si>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</si>
  <si>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</si>
  <si>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</si>
  <si>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</si>
  <si>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</si>
  <si>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</si>
  <si>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</si>
  <si>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</si>
  <si>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</si>
  <si>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</si>
  <si>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</si>
  <si>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</si>
  <si>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</si>
  <si>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</si>
  <si>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</si>
  <si>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</si>
  <si>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</si>
  <si>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</si>
  <si>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</si>
  <si>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</si>
  <si>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</si>
  <si>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</si>
  <si>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</si>
  <si>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</si>
  <si>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</si>
  <si>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</si>
  <si>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</si>
  <si>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</si>
  <si>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</si>
  <si>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</si>
  <si>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</si>
  <si>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</si>
  <si>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</si>
  <si>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</si>
  <si>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</si>
  <si>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</si>
  <si>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</si>
  <si>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</si>
  <si>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</si>
  <si>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</si>
  <si>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</si>
  <si>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</si>
  <si>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</si>
  <si>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</si>
  <si>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</si>
  <si>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</si>
  <si>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</si>
  <si>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</si>
  <si>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</si>
  <si>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</si>
  <si>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</si>
  <si>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</si>
  <si>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</si>
  <si>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</si>
  <si>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</si>
  <si>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</si>
  <si>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</si>
  <si>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</si>
  <si>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</si>
  <si>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</si>
  <si>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</si>
  <si>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</si>
  <si>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</si>
  <si>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</si>
  <si>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</si>
  <si>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</si>
  <si>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</si>
  <si>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</si>
  <si>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</si>
  <si>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</si>
  <si>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</si>
  <si>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</si>
  <si>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</si>
  <si>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</si>
  <si>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</si>
  <si>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</si>
  <si>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</si>
  <si>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</si>
  <si>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</si>
  <si>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</si>
  <si>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</si>
  <si>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</si>
  <si>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</si>
  <si>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</si>
  <si>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</si>
  <si>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</si>
  <si>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</si>
  <si>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</si>
  <si>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</si>
  <si>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</si>
  <si>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</si>
  <si>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</si>
  <si>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</si>
  <si>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</si>
  <si>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</si>
  <si>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</si>
  <si>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</si>
  <si>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</si>
  <si>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</si>
  <si>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</si>
  <si>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</si>
  <si>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</si>
  <si>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</si>
  <si>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</si>
  <si>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</si>
  <si>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</si>
  <si>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</si>
  <si>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</si>
  <si>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</si>
  <si>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</si>
  <si>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</si>
  <si>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</si>
  <si>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</si>
  <si>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</si>
  <si>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</si>
  <si>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</si>
  <si>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</si>
  <si>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</si>
  <si>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</si>
  <si>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</si>
  <si>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</si>
  <si>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</si>
  <si>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</si>
  <si>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</si>
  <si>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</si>
  <si>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</si>
  <si>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</si>
  <si>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</si>
  <si>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</si>
  <si>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</si>
  <si>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</si>
  <si>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</si>
  <si>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</si>
  <si>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</si>
  <si>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</si>
  <si>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</si>
  <si>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</si>
  <si>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</si>
  <si>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</si>
  <si>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</si>
  <si>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</si>
  <si>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</si>
  <si>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</si>
  <si>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</si>
  <si>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</si>
  <si>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</si>
  <si>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</si>
  <si>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</si>
  <si>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</si>
  <si>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</si>
  <si>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</si>
  <si>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</si>
  <si>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</si>
  <si>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</si>
  <si>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</si>
  <si>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</si>
  <si>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</si>
  <si>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</si>
  <si>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</si>
  <si>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</si>
  <si>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</si>
  <si>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</si>
  <si>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</si>
  <si>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</si>
  <si>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</si>
  <si>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</si>
  <si>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</si>
  <si>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</si>
  <si>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</si>
  <si>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</si>
  <si>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</si>
  <si>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</si>
  <si>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</si>
  <si>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</si>
  <si>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</si>
  <si>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</si>
  <si>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</si>
  <si>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</si>
  <si>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</si>
  <si>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</si>
  <si>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</si>
  <si>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</si>
  <si>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</si>
  <si>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</si>
  <si>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</si>
  <si>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</si>
  <si>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</si>
  <si>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</si>
  <si>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</si>
  <si>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</si>
  <si>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</si>
  <si>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</si>
  <si>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</si>
  <si>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</si>
  <si>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</si>
  <si>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</si>
  <si>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</si>
  <si>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</si>
  <si>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</si>
  <si>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</si>
  <si>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</si>
  <si>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</si>
  <si>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</si>
  <si>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</si>
  <si>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</si>
  <si>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</si>
  <si>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</si>
  <si>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</si>
  <si>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</si>
  <si>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</si>
  <si>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</si>
  <si>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</si>
  <si>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</si>
  <si>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</si>
  <si>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</si>
  <si>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</si>
  <si>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</si>
  <si>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</si>
  <si>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</si>
  <si>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</si>
  <si>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</si>
  <si>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</si>
  <si>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</si>
  <si>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</si>
  <si>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</si>
  <si>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</si>
  <si>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</si>
  <si>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</si>
  <si>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</si>
  <si>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</si>
  <si>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</si>
  <si>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</si>
  <si>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</si>
  <si>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</si>
  <si>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</si>
  <si>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</si>
  <si>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</si>
  <si>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</si>
  <si>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</si>
  <si>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</si>
  <si>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</si>
  <si>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</si>
  <si>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</si>
  <si>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</si>
  <si>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</si>
  <si>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</si>
  <si>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</si>
  <si>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</si>
  <si>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</si>
  <si>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</si>
  <si>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</si>
  <si>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</si>
  <si>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</si>
  <si>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</si>
  <si>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</si>
  <si>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</si>
  <si>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</si>
  <si>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</si>
  <si>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</si>
  <si>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</si>
  <si>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</si>
  <si>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</si>
  <si>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</si>
  <si>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</si>
  <si>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</si>
  <si>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</si>
  <si>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</si>
  <si>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</si>
  <si>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</si>
  <si>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</si>
  <si>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</si>
  <si>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</si>
  <si>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</si>
  <si>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</si>
  <si>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</si>
  <si>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</si>
  <si>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</si>
  <si>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</si>
  <si>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</si>
  <si>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</si>
  <si>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</si>
  <si>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</si>
  <si>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</si>
  <si>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</si>
  <si>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</si>
  <si>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</si>
  <si>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</si>
  <si>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</si>
  <si>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</si>
  <si>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</si>
  <si>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</si>
  <si>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</si>
  <si>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</si>
  <si>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</si>
  <si>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</si>
  <si>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</si>
  <si>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</si>
  <si>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</si>
  <si>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</si>
  <si>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</si>
  <si>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</si>
  <si>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</si>
  <si>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</si>
  <si>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</si>
  <si>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</si>
  <si>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</si>
  <si>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</si>
  <si>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</si>
  <si>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</si>
  <si>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</si>
  <si>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</si>
  <si>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</si>
  <si>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</si>
  <si>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</si>
  <si>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</si>
  <si>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</si>
  <si>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</si>
  <si>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</si>
  <si>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</si>
  <si>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</si>
  <si>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</si>
  <si>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</si>
  <si>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</si>
  <si>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</si>
  <si>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</si>
  <si>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</si>
  <si>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</si>
  <si>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</si>
  <si>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</si>
  <si>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</si>
  <si>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</si>
  <si>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</si>
  <si>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</si>
  <si>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</si>
  <si>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</si>
  <si>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</si>
  <si>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</si>
  <si>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</si>
  <si>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</si>
  <si>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</si>
  <si>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</si>
  <si>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</si>
  <si>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</si>
  <si>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</si>
  <si>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</si>
  <si>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</si>
  <si>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</si>
  <si>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</si>
  <si>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</si>
  <si>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</si>
  <si>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</si>
  <si>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</si>
  <si>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</si>
  <si>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</si>
  <si>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</si>
  <si>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</si>
  <si>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</si>
  <si>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</si>
  <si>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</si>
  <si>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</si>
  <si>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</si>
  <si>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</si>
  <si>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</si>
  <si>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</si>
  <si>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</si>
  <si>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</si>
  <si>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</si>
  <si>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</si>
  <si>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</si>
  <si>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</si>
  <si>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</si>
  <si>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</si>
  <si>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</si>
  <si>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</si>
  <si>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</si>
  <si>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</si>
  <si>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</si>
  <si>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</si>
  <si>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</si>
  <si>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</si>
  <si>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</si>
  <si>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</si>
  <si>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</si>
  <si>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</si>
  <si>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</si>
  <si>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</si>
  <si>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</si>
  <si>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</si>
  <si>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</si>
  <si>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</si>
  <si>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</si>
  <si>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</si>
  <si>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</si>
  <si>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</si>
  <si>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</si>
  <si>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</si>
  <si>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</si>
  <si>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</si>
  <si>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</si>
  <si>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</si>
  <si>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</si>
  <si>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</si>
  <si>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</si>
  <si>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</si>
  <si>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</si>
  <si>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</si>
  <si>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</si>
  <si>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</si>
  <si>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</si>
  <si>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</si>
  <si>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</si>
  <si>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</si>
  <si>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</si>
  <si>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</si>
  <si>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</si>
  <si>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</si>
  <si>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</si>
  <si>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</si>
  <si>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</si>
  <si>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</si>
  <si>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</si>
  <si>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</si>
  <si>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</si>
  <si>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</si>
  <si>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</si>
  <si>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</si>
  <si>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</si>
  <si>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</si>
  <si>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</si>
  <si>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</si>
  <si>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</si>
  <si>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</si>
  <si>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</si>
  <si>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</si>
  <si>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</si>
  <si>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</si>
  <si>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</si>
  <si>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</si>
  <si>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</si>
  <si>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</si>
  <si>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</si>
  <si>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</si>
  <si>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</si>
  <si>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</si>
  <si>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</si>
  <si>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</si>
  <si>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</si>
  <si>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</si>
  <si>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</si>
  <si>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</si>
  <si>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</si>
  <si>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</si>
  <si>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</si>
  <si>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</si>
  <si>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</si>
  <si>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</si>
  <si>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</si>
  <si>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</si>
  <si>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</si>
  <si>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</si>
  <si>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</si>
  <si>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</si>
  <si>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</si>
  <si>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</si>
  <si>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</si>
  <si>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</si>
  <si>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</si>
  <si>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</si>
  <si>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</si>
  <si>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</si>
  <si>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</si>
  <si>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</si>
  <si>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</si>
  <si>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</si>
  <si>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</si>
  <si>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</si>
  <si>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</si>
  <si>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</si>
  <si>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</si>
  <si>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</si>
  <si>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</si>
  <si>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</si>
  <si>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</si>
  <si>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</si>
  <si>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</si>
  <si>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</si>
  <si>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</si>
  <si>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</si>
  <si>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</si>
  <si>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</si>
  <si>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</si>
  <si>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</si>
  <si>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</si>
  <si>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</si>
  <si>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</si>
  <si>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</si>
  <si>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</si>
  <si>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</si>
  <si>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</si>
  <si>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</si>
  <si>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</si>
  <si>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</si>
  <si>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</si>
  <si>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</si>
  <si>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</si>
  <si>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</si>
  <si>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</si>
  <si>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</si>
  <si>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</si>
  <si>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</si>
  <si>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</si>
  <si>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</si>
  <si>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</si>
  <si>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</si>
  <si>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</si>
  <si>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</si>
  <si>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</si>
  <si>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</si>
  <si>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</si>
  <si>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</si>
  <si>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</si>
  <si>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</si>
  <si>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</si>
  <si>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</si>
  <si>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</si>
  <si>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</si>
  <si>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</si>
  <si>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</si>
  <si>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</si>
  <si>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</si>
  <si>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</si>
  <si>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</si>
  <si>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</si>
  <si>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</si>
  <si>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</si>
  <si>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</si>
  <si>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</si>
  <si>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</si>
  <si>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</si>
  <si>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</si>
  <si>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</si>
  <si>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</si>
  <si>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</si>
  <si>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</si>
  <si>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</si>
  <si>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</si>
  <si>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</si>
  <si>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</si>
  <si>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</si>
  <si>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</si>
  <si>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</si>
  <si>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</si>
  <si>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</si>
  <si>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</si>
  <si>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</si>
  <si>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</si>
  <si>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</si>
  <si>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</si>
  <si>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</si>
  <si>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</si>
  <si>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</si>
  <si>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</si>
  <si>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</si>
  <si>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</si>
  <si>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</si>
  <si>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</si>
  <si>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</si>
  <si>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</si>
  <si>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</si>
  <si>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</si>
  <si>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</si>
  <si>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</si>
  <si>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</si>
  <si>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</si>
  <si>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</si>
  <si>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</si>
  <si>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</si>
  <si>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</si>
  <si>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</si>
  <si>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</si>
  <si>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</si>
  <si>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</si>
  <si>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</si>
  <si>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</si>
  <si>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</si>
  <si>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</si>
  <si>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</si>
  <si>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</si>
  <si>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</si>
  <si>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</si>
  <si>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</si>
  <si>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</si>
  <si>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</si>
  <si>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</si>
  <si>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</si>
  <si>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</si>
  <si>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</si>
  <si>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</si>
  <si>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</si>
  <si>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</si>
  <si>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</si>
  <si>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</si>
  <si>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</si>
  <si>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</si>
  <si>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</si>
  <si>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</si>
  <si>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</si>
  <si>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</si>
  <si>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</si>
  <si>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</si>
  <si>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</si>
  <si>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</si>
  <si>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</si>
  <si>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</si>
  <si>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</si>
  <si>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</si>
  <si>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</si>
  <si>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</si>
  <si>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</si>
  <si>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</si>
  <si>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</si>
  <si>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</si>
  <si>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</si>
  <si>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</si>
  <si>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</si>
  <si>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</si>
  <si>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</si>
  <si>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</si>
  <si>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</si>
  <si>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</si>
  <si>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</si>
  <si>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</si>
  <si>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</si>
  <si>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</si>
  <si>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</si>
  <si>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</si>
  <si>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</si>
  <si>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</si>
  <si>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</si>
  <si>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</si>
  <si>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</si>
  <si>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</si>
  <si>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</si>
  <si>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</si>
  <si>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</si>
  <si>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</si>
  <si>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</si>
  <si>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</si>
  <si>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</si>
  <si>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</si>
  <si>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</si>
  <si>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</si>
  <si>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</si>
  <si>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</si>
  <si>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</si>
  <si>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</si>
  <si>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</si>
  <si>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</si>
  <si>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</si>
  <si>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</si>
  <si>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</si>
  <si>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</si>
  <si>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</si>
  <si>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</si>
  <si>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</si>
  <si>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</si>
  <si>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</si>
  <si>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</si>
  <si>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</si>
  <si>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</si>
  <si>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</si>
  <si>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</si>
  <si>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</si>
  <si>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</si>
  <si>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</si>
  <si>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</si>
  <si>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</si>
  <si>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</si>
  <si>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</si>
  <si>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</si>
  <si>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</si>
  <si>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</si>
  <si>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</si>
  <si>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</si>
  <si>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</si>
  <si>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</si>
  <si>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</si>
  <si>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</si>
  <si>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</si>
  <si>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</si>
  <si>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</si>
  <si>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</si>
  <si>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</si>
  <si>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</si>
  <si>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</si>
  <si>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</si>
  <si>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</si>
  <si>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</si>
  <si>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</si>
  <si>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</si>
  <si>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</si>
  <si>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</si>
  <si>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</si>
  <si>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</si>
  <si>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</si>
  <si>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</si>
  <si>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</si>
  <si>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</si>
  <si>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</si>
  <si>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</si>
  <si>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</si>
  <si>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</si>
  <si>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</si>
  <si>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</si>
  <si>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</si>
  <si>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</si>
  <si>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</si>
  <si>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</si>
  <si>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</si>
  <si>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</si>
  <si>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</si>
  <si>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</si>
  <si>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</si>
  <si>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</si>
  <si>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</si>
  <si>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</si>
  <si>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</si>
  <si>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</si>
  <si>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</si>
  <si>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</si>
  <si>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</si>
  <si>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</si>
  <si>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</si>
  <si>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</si>
  <si>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</si>
  <si>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</si>
  <si>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</si>
  <si>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</si>
  <si>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</si>
  <si>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</si>
  <si>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</si>
  <si>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</si>
  <si>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</si>
  <si>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</si>
  <si>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</si>
  <si>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</si>
  <si>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</si>
  <si>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</si>
  <si>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</si>
  <si>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</si>
  <si>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</si>
  <si>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</si>
  <si>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</si>
  <si>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</si>
  <si>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</si>
  <si>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</si>
  <si>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</si>
  <si>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</si>
  <si>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</si>
  <si>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</si>
  <si>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</si>
  <si>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</si>
  <si>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</si>
  <si>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</si>
  <si>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</si>
  <si>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</si>
  <si>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</si>
  <si>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</si>
  <si>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</si>
  <si>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</si>
  <si>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</si>
  <si>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</si>
  <si>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</si>
  <si>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</si>
  <si>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</si>
  <si>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</si>
  <si>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</si>
  <si>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</si>
  <si>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</si>
  <si>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</si>
  <si>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</si>
  <si>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</si>
  <si>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</si>
  <si>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</si>
  <si>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</si>
  <si>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</si>
  <si>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</si>
  <si>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</si>
  <si>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</si>
  <si>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</si>
  <si>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</si>
  <si>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</si>
  <si>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</si>
  <si>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</si>
  <si>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</si>
  <si>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</si>
  <si>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</si>
  <si>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</si>
  <si>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</si>
  <si>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</si>
  <si>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</si>
  <si>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</si>
  <si>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</si>
  <si>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</si>
  <si>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</si>
  <si>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</si>
  <si>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</si>
  <si>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</si>
  <si>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</si>
  <si>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</si>
  <si>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</si>
  <si>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</si>
  <si>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</si>
  <si>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</si>
  <si>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</si>
  <si>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</si>
  <si>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</si>
  <si>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</si>
  <si>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</si>
  <si>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</si>
  <si>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</si>
  <si>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</si>
  <si>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</si>
  <si>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</si>
  <si>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</si>
  <si>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</si>
  <si>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</si>
  <si>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</si>
  <si>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</si>
  <si>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</si>
  <si>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</si>
  <si>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</si>
  <si>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</si>
  <si>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</si>
  <si>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</si>
  <si>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</si>
  <si>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</si>
  <si>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</si>
  <si>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</si>
  <si>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</si>
  <si>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</si>
  <si>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</si>
  <si>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</si>
  <si>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</si>
  <si>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</si>
  <si>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</si>
  <si>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</si>
  <si>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</si>
  <si>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</si>
  <si>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</si>
  <si>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</si>
  <si>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</si>
  <si>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</si>
  <si>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</si>
  <si>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</si>
  <si>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</si>
  <si>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</si>
  <si>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</si>
  <si>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</si>
  <si>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</si>
  <si>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</si>
  <si>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</si>
  <si>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</si>
  <si>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</si>
  <si>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</si>
  <si>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</si>
  <si>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</si>
  <si>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</si>
  <si>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</si>
  <si>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</si>
  <si>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</si>
  <si>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</si>
  <si>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</si>
  <si>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</si>
  <si>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</si>
  <si>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</si>
  <si>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</si>
  <si>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</si>
  <si>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</si>
  <si>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</si>
  <si>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</si>
  <si>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</si>
  <si>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</si>
  <si>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</si>
  <si>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</si>
  <si>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</si>
  <si>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</si>
  <si>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</si>
  <si>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</si>
  <si>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</si>
  <si>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</si>
  <si>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</si>
  <si>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</si>
  <si>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</si>
  <si>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</si>
  <si>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</si>
  <si>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</si>
  <si>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</si>
  <si>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</si>
  <si>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</si>
  <si>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</si>
  <si>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</si>
  <si>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</si>
  <si>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</si>
  <si>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</si>
  <si>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</si>
  <si>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</si>
  <si>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</si>
  <si>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</si>
  <si>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</si>
  <si>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</si>
  <si>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</si>
  <si>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</si>
  <si>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</si>
  <si>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</si>
  <si>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</si>
  <si>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</si>
  <si>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</si>
  <si>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</si>
  <si>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</si>
  <si>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</si>
  <si>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</si>
  <si>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</si>
  <si>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</si>
  <si>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</si>
  <si>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</si>
  <si>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</si>
  <si>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</si>
  <si>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</si>
  <si>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</si>
  <si>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</si>
  <si>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</si>
  <si>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</si>
  <si>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</si>
  <si>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</si>
  <si>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</si>
  <si>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</si>
  <si>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</si>
  <si>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</si>
  <si>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</si>
  <si>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</si>
  <si>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</si>
  <si>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</si>
  <si>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</si>
  <si>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</si>
  <si>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</si>
  <si>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</si>
  <si>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</si>
  <si>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</si>
  <si>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</si>
  <si>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</si>
  <si>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</si>
  <si>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</si>
  <si>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</si>
  <si>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</si>
  <si>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</si>
  <si>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</si>
  <si>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</si>
  <si>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</si>
  <si>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</si>
  <si>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</si>
  <si>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</si>
  <si>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</si>
  <si>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</si>
  <si>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</si>
  <si>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</si>
  <si>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</si>
  <si>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</si>
  <si>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</si>
  <si>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</si>
  <si>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</si>
  <si>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</si>
  <si>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</si>
  <si>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</si>
  <si>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</si>
  <si>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</si>
  <si>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</si>
  <si>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</si>
  <si>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</si>
  <si>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</si>
  <si>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</si>
  <si>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</si>
  <si>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</si>
  <si>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</si>
  <si>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</si>
  <si>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</si>
  <si>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</si>
  <si>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</si>
  <si>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</si>
  <si>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</si>
  <si>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</si>
  <si>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</si>
  <si>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</si>
  <si>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</si>
  <si>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</si>
  <si>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</si>
  <si>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</si>
  <si>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</si>
  <si>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</si>
  <si>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</si>
  <si>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</si>
  <si>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</si>
  <si>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</si>
  <si>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</si>
  <si>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</si>
  <si>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</si>
  <si>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</si>
  <si>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</si>
  <si>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</si>
  <si>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</si>
  <si>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</si>
  <si>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</si>
  <si>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</si>
  <si>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</si>
  <si>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</si>
  <si>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</si>
  <si>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</si>
  <si>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</si>
  <si>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</si>
  <si>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</si>
  <si>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</si>
  <si>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</si>
  <si>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</si>
  <si>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</si>
  <si>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</si>
  <si>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</si>
  <si>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</si>
  <si>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</si>
  <si>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</si>
  <si>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</si>
  <si>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</si>
  <si>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</si>
  <si>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</si>
  <si>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</si>
  <si>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</si>
  <si>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</si>
  <si>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</si>
  <si>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</si>
  <si>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</si>
  <si>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</si>
  <si>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</si>
  <si>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</si>
  <si>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</si>
  <si>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</si>
  <si>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</si>
  <si>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</si>
  <si>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</si>
  <si>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</si>
  <si>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</si>
  <si>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</si>
  <si>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</si>
  <si>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</si>
  <si>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</si>
  <si>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</si>
  <si>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</si>
  <si>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</si>
  <si>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</si>
  <si>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</si>
  <si>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</si>
  <si>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</si>
  <si>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</si>
  <si>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</si>
  <si>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</si>
  <si>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</si>
  <si>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</si>
  <si>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</si>
  <si>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</si>
  <si>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</si>
  <si>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</si>
  <si>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</si>
  <si>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</si>
  <si>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</si>
  <si>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</si>
  <si>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</si>
  <si>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</si>
  <si>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</si>
  <si>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</si>
  <si>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</si>
  <si>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</si>
  <si>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</si>
  <si>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</si>
  <si>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</si>
  <si>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</si>
  <si>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</si>
  <si>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</si>
  <si>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</si>
  <si>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</si>
  <si>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</si>
  <si>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</si>
  <si>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</si>
  <si>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</si>
  <si>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</si>
  <si>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</si>
  <si>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</si>
  <si>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</si>
  <si>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</si>
  <si>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</si>
  <si>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</si>
  <si>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</si>
  <si>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</si>
  <si>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</si>
  <si>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</si>
  <si>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</si>
  <si>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</si>
  <si>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</si>
  <si>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</si>
  <si>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</si>
  <si>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</si>
  <si>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</si>
  <si>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</si>
  <si>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</si>
  <si>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</si>
  <si>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</si>
  <si>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</si>
  <si>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</si>
  <si>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</si>
  <si>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</si>
  <si>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</si>
  <si>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</si>
  <si>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</si>
  <si>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</si>
  <si>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</si>
  <si>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</si>
  <si>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</si>
  <si>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</si>
  <si>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</si>
  <si>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</si>
  <si>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</si>
  <si>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</si>
  <si>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</si>
  <si>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</si>
  <si>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</si>
  <si>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</si>
  <si>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</si>
  <si>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</si>
  <si>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</si>
  <si>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</si>
  <si>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</si>
  <si>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</si>
  <si>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</si>
  <si>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</si>
  <si>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</si>
  <si>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</si>
  <si>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</si>
  <si>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</si>
  <si>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</si>
  <si>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</si>
  <si>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</si>
  <si>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</si>
  <si>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</si>
  <si>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</si>
  <si>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</si>
  <si>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</si>
  <si>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</si>
  <si>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</si>
  <si>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</si>
  <si>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</si>
  <si>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</si>
  <si>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</si>
  <si>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</si>
  <si>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</si>
  <si>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</si>
  <si>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</si>
  <si>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</si>
  <si>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</si>
  <si>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</si>
  <si>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</si>
  <si>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</si>
  <si>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</si>
  <si>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</si>
  <si>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</si>
  <si>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</si>
  <si>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</si>
  <si>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</si>
  <si>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</si>
  <si>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</si>
  <si>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</si>
  <si>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</si>
  <si>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</si>
  <si>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</si>
  <si>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</si>
  <si>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</si>
  <si>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</si>
  <si>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</si>
  <si>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</si>
  <si>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</si>
  <si>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</si>
  <si>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</si>
  <si>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</si>
  <si>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</si>
  <si>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</si>
  <si>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</si>
  <si>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</si>
  <si>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</si>
  <si>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</si>
  <si>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</si>
  <si>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</si>
  <si>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</si>
  <si>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</si>
  <si>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</si>
  <si>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</si>
  <si>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</si>
  <si>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</si>
  <si>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</si>
  <si>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</si>
  <si>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</si>
  <si>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</si>
  <si>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</si>
  <si>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</si>
  <si>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</si>
  <si>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</si>
  <si>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</si>
  <si>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</si>
  <si>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</si>
  <si>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</si>
  <si>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</si>
  <si>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</si>
  <si>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</si>
  <si>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</si>
  <si>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</si>
  <si>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</si>
  <si>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</si>
  <si>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</si>
  <si>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</si>
  <si>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</si>
  <si>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</si>
  <si>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</si>
  <si>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</si>
  <si>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</si>
  <si>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</si>
  <si>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</si>
  <si>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</si>
  <si>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</si>
  <si>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</si>
  <si>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</si>
  <si>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</si>
  <si>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</si>
  <si>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</si>
  <si>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</si>
  <si>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</si>
  <si>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</si>
  <si>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</si>
  <si>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</si>
  <si>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</si>
  <si>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</si>
  <si>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</si>
  <si>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</si>
  <si>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</si>
  <si>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</si>
  <si>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</si>
  <si>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</si>
  <si>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</si>
  <si>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</si>
  <si>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</si>
  <si>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</si>
  <si>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</si>
  <si>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</si>
  <si>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</si>
  <si>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</si>
  <si>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</si>
  <si>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</si>
  <si>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</si>
  <si>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</si>
  <si>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</si>
  <si>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</si>
  <si>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</si>
  <si>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</si>
  <si>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</si>
  <si>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</si>
  <si>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</si>
  <si>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</si>
  <si>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</si>
  <si>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</si>
  <si>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</si>
  <si>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</si>
  <si>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</si>
  <si>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</si>
  <si>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</si>
  <si>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</si>
  <si>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</si>
  <si>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</si>
  <si>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</si>
  <si>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</si>
  <si>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</si>
  <si>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</si>
  <si>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</si>
  <si>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</si>
  <si>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</si>
  <si>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</si>
  <si>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</si>
  <si>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</si>
  <si>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</si>
  <si>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</si>
  <si>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</si>
  <si>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</si>
  <si>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</si>
  <si>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</si>
  <si>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</si>
  <si>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</si>
  <si>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</si>
  <si>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</si>
  <si>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</si>
  <si>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</si>
  <si>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</si>
  <si>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</si>
  <si>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</si>
  <si>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</si>
  <si>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</si>
  <si>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</si>
  <si>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</si>
  <si>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</si>
  <si>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</si>
  <si>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</si>
  <si>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</si>
  <si>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</si>
  <si>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</si>
  <si>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</si>
  <si>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</si>
  <si>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</si>
  <si>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</si>
  <si>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</si>
  <si>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</si>
  <si>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</si>
  <si>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</si>
  <si>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</si>
  <si>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</si>
  <si>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</si>
  <si>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</si>
  <si>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</si>
  <si>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</si>
  <si>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</si>
  <si>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</si>
  <si>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</si>
  <si>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</si>
  <si>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</si>
  <si>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</si>
  <si>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</si>
  <si>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</si>
  <si>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</si>
  <si>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</si>
  <si>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</si>
  <si>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</si>
  <si>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</si>
  <si>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</si>
  <si>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</si>
  <si>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</si>
  <si>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</si>
  <si>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</si>
  <si>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</si>
  <si>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</si>
  <si>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</si>
  <si>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</si>
  <si>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</si>
  <si>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</si>
  <si>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</si>
  <si>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</si>
  <si>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</si>
  <si>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</si>
  <si>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</si>
  <si>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</si>
  <si>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</si>
  <si>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</si>
  <si>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</si>
  <si>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</si>
  <si>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</si>
  <si>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</si>
  <si>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</si>
  <si>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</si>
  <si>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</si>
  <si>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</si>
  <si>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</si>
  <si>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</si>
  <si>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</si>
  <si>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</si>
  <si>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</si>
  <si>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</si>
  <si>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</si>
  <si>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</si>
  <si>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</si>
  <si>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</si>
  <si>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</si>
  <si>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</si>
  <si>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</si>
  <si>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</si>
  <si>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</si>
  <si>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</si>
  <si>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</si>
  <si>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</si>
  <si>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</si>
  <si>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</si>
  <si>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</si>
  <si>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</si>
  <si>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</si>
  <si>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</si>
  <si>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</si>
  <si>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</si>
  <si>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</si>
  <si>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</si>
  <si>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</si>
  <si>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</si>
  <si>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</si>
  <si>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</si>
  <si>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</si>
  <si>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</si>
  <si>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</si>
  <si>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</si>
  <si>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</si>
  <si>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</si>
  <si>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</si>
  <si>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</si>
  <si>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</si>
  <si>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</si>
  <si>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</si>
  <si>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</si>
  <si>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</si>
  <si>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</si>
  <si>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</si>
  <si>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</si>
  <si>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</si>
  <si>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</si>
  <si>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</si>
  <si>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</si>
  <si>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</si>
  <si>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</si>
  <si>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</si>
  <si>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</si>
  <si>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</si>
  <si>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</si>
  <si>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</si>
  <si>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</si>
  <si>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</si>
  <si>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</si>
  <si>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</si>
  <si>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</si>
  <si>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</si>
  <si>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</si>
  <si>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</si>
  <si>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</si>
  <si>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</si>
  <si>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</si>
  <si>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</si>
  <si>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</si>
  <si>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</si>
  <si>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</si>
  <si>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</si>
  <si>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</si>
  <si>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</si>
  <si>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</si>
  <si>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</si>
  <si>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</si>
  <si>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</si>
  <si>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</si>
  <si>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</si>
  <si>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</si>
  <si>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</si>
  <si>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</si>
  <si>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</si>
  <si>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</si>
  <si>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</si>
  <si>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</si>
  <si>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</si>
  <si>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</si>
  <si>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</si>
  <si>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</si>
  <si>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</si>
  <si>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</si>
  <si>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</si>
  <si>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</si>
  <si>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</si>
  <si>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</si>
  <si>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</si>
  <si>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</si>
  <si>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</si>
  <si>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</si>
  <si>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</si>
  <si>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</si>
  <si>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</si>
  <si>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</si>
  <si>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</si>
  <si>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</si>
  <si>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</si>
  <si>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</si>
  <si>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</si>
  <si>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</si>
  <si>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</si>
  <si>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</si>
  <si>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</si>
  <si>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</si>
  <si>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</si>
  <si>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</si>
  <si>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</si>
  <si>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</si>
  <si>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</si>
  <si>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</si>
  <si>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</si>
  <si>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</si>
  <si>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</si>
  <si>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</si>
  <si>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</si>
  <si>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</si>
  <si>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</si>
  <si>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</si>
  <si>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</si>
  <si>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</si>
  <si>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</si>
  <si>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</si>
  <si>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</si>
  <si>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</si>
  <si>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</si>
  <si>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</si>
  <si>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</si>
  <si>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</si>
  <si>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</si>
  <si>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</si>
  <si>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</si>
  <si>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</si>
  <si>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</si>
  <si>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</si>
  <si>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</si>
  <si>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</si>
  <si>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</si>
  <si>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</si>
  <si>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</si>
  <si>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</si>
  <si>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</si>
  <si>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</si>
  <si>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</si>
  <si>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</si>
  <si>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</si>
  <si>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</si>
  <si>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</si>
  <si>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</si>
  <si>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</si>
  <si>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</si>
  <si>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</si>
  <si>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</si>
  <si>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</si>
  <si>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</si>
  <si>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</si>
  <si>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</si>
  <si>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</si>
  <si>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</si>
  <si>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</si>
  <si>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</si>
  <si>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</si>
  <si>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</si>
  <si>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</si>
  <si>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</si>
  <si>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</si>
  <si>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</si>
  <si>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</si>
  <si>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</si>
  <si>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</si>
  <si>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</si>
  <si>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</si>
  <si>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</si>
  <si>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</si>
  <si>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</si>
  <si>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</si>
  <si>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</si>
  <si>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</si>
  <si>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</si>
  <si>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</si>
  <si>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</si>
  <si>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</si>
  <si>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</si>
  <si>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</si>
  <si>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</si>
  <si>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</si>
  <si>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</si>
  <si>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</si>
  <si>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</si>
  <si>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</si>
  <si>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</si>
  <si>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</si>
  <si>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</si>
  <si>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</si>
  <si>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</si>
  <si>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</si>
  <si>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</si>
  <si>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</si>
  <si>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</si>
  <si>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</si>
  <si>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</si>
  <si>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</si>
  <si>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</si>
  <si>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</si>
  <si>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</si>
  <si>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</si>
  <si>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</si>
  <si>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</si>
  <si>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</si>
  <si>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</si>
  <si>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</si>
  <si>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</si>
  <si>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</si>
  <si>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</si>
  <si>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</si>
  <si>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</si>
  <si>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</si>
  <si>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</si>
  <si>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</si>
  <si>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</si>
  <si>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</si>
  <si>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</si>
  <si>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</si>
  <si>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</si>
  <si>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</si>
  <si>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</si>
  <si>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</si>
  <si>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</si>
  <si>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</si>
  <si>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</si>
  <si>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</si>
  <si>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</si>
  <si>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</si>
  <si>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</si>
  <si>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</si>
  <si>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</si>
  <si>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</si>
  <si>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</si>
  <si>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</si>
  <si>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</si>
  <si>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</si>
  <si>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</si>
  <si>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</si>
  <si>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</si>
  <si>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</si>
  <si>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</si>
  <si>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</si>
  <si>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</si>
  <si>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</si>
  <si>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</si>
  <si>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</si>
  <si>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</si>
  <si>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</si>
  <si>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</si>
  <si>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</si>
  <si>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</si>
  <si>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</si>
  <si>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</si>
  <si>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</si>
  <si>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</si>
  <si>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</si>
  <si>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</si>
  <si>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</si>
  <si>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</si>
  <si>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</si>
  <si>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</si>
  <si>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</si>
  <si>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</si>
  <si>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</si>
  <si>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</si>
  <si>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</si>
  <si>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</si>
  <si>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</si>
  <si>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</si>
  <si>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</si>
  <si>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</si>
  <si>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</si>
  <si>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</si>
  <si>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</si>
  <si>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</si>
  <si>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</si>
  <si>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</si>
  <si>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</si>
  <si>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</si>
  <si>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</si>
  <si>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</si>
  <si>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</si>
  <si>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</si>
  <si>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</si>
  <si>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</si>
  <si>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</si>
  <si>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</si>
  <si>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</si>
  <si>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</si>
  <si>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</si>
  <si>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</si>
  <si>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</si>
  <si>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</si>
  <si>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</si>
  <si>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</si>
  <si>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</si>
  <si>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</si>
  <si>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</si>
  <si>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</si>
  <si>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</si>
  <si>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</si>
  <si>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</si>
  <si>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</si>
  <si>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</si>
  <si>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</si>
  <si>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</si>
  <si>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</si>
  <si>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</si>
  <si>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</si>
  <si>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</si>
  <si>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</si>
  <si>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</si>
  <si>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</si>
  <si>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</si>
  <si>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</si>
  <si>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</si>
  <si>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</si>
  <si>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</si>
  <si>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</si>
  <si>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</si>
  <si>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</si>
  <si>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</si>
  <si>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</si>
  <si>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</si>
  <si>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</si>
  <si>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</si>
  <si>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</si>
  <si>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</si>
  <si>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</si>
  <si>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</si>
  <si>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</si>
  <si>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</si>
  <si>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</si>
  <si>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</si>
  <si>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</si>
  <si>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</si>
  <si>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</si>
  <si>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</si>
  <si>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</si>
  <si>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</si>
  <si>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</si>
  <si>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</si>
  <si>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</si>
  <si>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</si>
  <si>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</si>
  <si>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</si>
  <si>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</si>
  <si>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</si>
  <si>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</si>
  <si>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</si>
  <si>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</si>
  <si>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</si>
  <si>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</si>
  <si>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</si>
  <si>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</si>
  <si>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</si>
  <si>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</si>
  <si>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</si>
  <si>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</si>
  <si>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</si>
  <si>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</si>
  <si>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</si>
  <si>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</si>
  <si>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</si>
  <si>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</si>
  <si>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</si>
  <si>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</si>
  <si>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</si>
  <si>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</si>
  <si>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</si>
  <si>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</si>
  <si>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</si>
  <si>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</si>
  <si>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</si>
  <si>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</si>
  <si>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</si>
  <si>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</si>
  <si>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</si>
  <si>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</si>
  <si>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</si>
  <si>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</si>
  <si>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</si>
  <si>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</si>
  <si>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</si>
  <si>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</si>
  <si>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</si>
  <si>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</si>
  <si>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</si>
  <si>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</si>
  <si>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</si>
  <si>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</si>
  <si>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</si>
  <si>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</si>
  <si>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</si>
  <si>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</si>
  <si>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</si>
  <si>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</si>
  <si>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</si>
  <si>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</si>
  <si>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</si>
  <si>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</si>
  <si>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</si>
  <si>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</si>
  <si>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</si>
  <si>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</si>
  <si>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</si>
  <si>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</si>
  <si>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</si>
  <si>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</si>
  <si>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</si>
  <si>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</si>
  <si>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</si>
  <si>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</si>
  <si>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</si>
  <si>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</si>
  <si>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</si>
  <si>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</si>
  <si>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</si>
  <si>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</si>
  <si>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</si>
  <si>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</si>
  <si>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</si>
  <si>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</si>
  <si>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</si>
  <si>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</si>
  <si>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</si>
  <si>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</si>
  <si>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</si>
  <si>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</si>
  <si>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</si>
  <si>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</si>
  <si>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</si>
  <si>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</si>
  <si>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</si>
  <si>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</si>
  <si>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</si>
  <si>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</si>
  <si>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</si>
  <si>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</si>
  <si>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</si>
  <si>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</si>
  <si>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</si>
  <si>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</si>
  <si>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</si>
  <si>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</si>
  <si>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</si>
  <si>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</si>
  <si>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</si>
  <si>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</si>
  <si>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</si>
  <si>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</si>
  <si>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</si>
  <si>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</si>
  <si>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</si>
  <si>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</si>
  <si>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</si>
  <si>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</si>
  <si>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</si>
  <si>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</si>
  <si>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</si>
  <si>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</si>
  <si>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</si>
  <si>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</si>
  <si>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</si>
  <si>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</si>
  <si>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</si>
  <si>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</si>
  <si>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</si>
  <si>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</si>
  <si>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</si>
  <si>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</si>
  <si>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</si>
  <si>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</si>
  <si>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</si>
  <si>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</si>
  <si>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</si>
  <si>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</si>
  <si>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</si>
  <si>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</si>
  <si>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</si>
  <si>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</si>
  <si>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</si>
  <si>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</si>
  <si>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</si>
  <si>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</si>
  <si>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</si>
  <si>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</si>
  <si>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</si>
  <si>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</si>
  <si>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</si>
  <si>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</si>
  <si>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</si>
  <si>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</si>
  <si>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</si>
  <si>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</si>
  <si>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</si>
  <si>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</si>
  <si>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</si>
  <si>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</si>
  <si>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</si>
  <si>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</si>
  <si>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</si>
  <si>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</si>
  <si>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</si>
  <si>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</si>
  <si>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</si>
  <si>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</si>
  <si>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</si>
  <si>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</si>
  <si>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</si>
  <si>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</si>
  <si>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</si>
  <si>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</si>
  <si>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</si>
  <si>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</si>
  <si>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</si>
  <si>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</si>
  <si>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</si>
  <si>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</si>
  <si>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</si>
  <si>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</si>
  <si>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</si>
  <si>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</si>
  <si>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</si>
  <si>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</si>
  <si>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</si>
  <si>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</si>
  <si>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</si>
  <si>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</si>
  <si>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</si>
  <si>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</si>
  <si>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</si>
  <si>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</si>
  <si>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</si>
  <si>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</si>
  <si>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</si>
  <si>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</si>
  <si>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</si>
  <si>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</si>
  <si>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</si>
  <si>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</si>
  <si>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</si>
  <si>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</si>
  <si>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</si>
  <si>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</si>
  <si>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</si>
  <si>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</si>
  <si>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</si>
  <si>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</si>
  <si>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</si>
  <si>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</si>
  <si>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</si>
  <si>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</si>
  <si>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</si>
  <si>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</si>
  <si>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</si>
  <si>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</si>
  <si>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</si>
  <si>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</si>
  <si>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</si>
  <si>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</si>
  <si>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</si>
  <si>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</si>
  <si>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</si>
  <si>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</si>
  <si>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</si>
  <si>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</si>
  <si>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</si>
  <si>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</si>
  <si>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</si>
  <si>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</si>
  <si>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</si>
  <si>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</si>
  <si>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</si>
  <si>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</si>
  <si>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</si>
  <si>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</si>
  <si>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</si>
  <si>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</si>
  <si>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</si>
  <si>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</si>
  <si>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</si>
  <si>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</si>
  <si>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</si>
  <si>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</si>
  <si>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</si>
  <si>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</si>
  <si>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</si>
  <si>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</si>
  <si>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</si>
  <si>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</si>
  <si>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</si>
  <si>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</si>
  <si>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</si>
  <si>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</si>
  <si>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</si>
  <si>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</si>
  <si>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</si>
  <si>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</si>
  <si>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</si>
  <si>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</si>
  <si>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</si>
  <si>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</si>
  <si>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</si>
  <si>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</si>
  <si>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</si>
  <si>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</si>
  <si>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</si>
  <si>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</si>
  <si>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</si>
  <si>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</si>
  <si>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</si>
  <si>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</si>
  <si>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</si>
  <si>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</si>
  <si>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</si>
  <si>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</si>
  <si>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</si>
  <si>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</si>
  <si>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</si>
  <si>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</si>
  <si>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</si>
  <si>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</si>
  <si>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</si>
  <si>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</si>
  <si>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</si>
  <si>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</si>
  <si>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</si>
  <si>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</si>
  <si>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</si>
  <si>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</si>
  <si>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</si>
  <si>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</si>
  <si>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</si>
  <si>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</si>
  <si>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</si>
  <si>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</si>
  <si>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</si>
  <si>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</si>
  <si>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</si>
  <si>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</si>
  <si>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</si>
  <si>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</si>
  <si>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</si>
  <si>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</si>
  <si>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</si>
  <si>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</si>
  <si>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</si>
  <si>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</si>
  <si>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</si>
  <si>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</si>
  <si>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</si>
  <si>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</si>
  <si>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</si>
  <si>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</si>
  <si>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</si>
  <si>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</si>
  <si>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</si>
  <si>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</si>
  <si>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</si>
  <si>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</si>
  <si>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</si>
  <si>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</si>
  <si>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</si>
  <si>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</si>
  <si>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</si>
  <si>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</si>
  <si>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</si>
  <si>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</si>
  <si>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</si>
  <si>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</si>
  <si>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</si>
  <si>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</si>
  <si>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</si>
  <si>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</si>
  <si>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</si>
  <si>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</si>
  <si>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</si>
  <si>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</si>
  <si>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</si>
  <si>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</si>
  <si>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</si>
  <si>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</si>
  <si>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</si>
  <si>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</si>
  <si>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</si>
  <si>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</si>
  <si>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</si>
  <si>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</si>
  <si>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</si>
  <si>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</si>
  <si>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</si>
  <si>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</si>
  <si>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</si>
  <si>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</si>
  <si>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</si>
  <si>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</si>
  <si>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</si>
  <si>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</si>
  <si>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</si>
  <si>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</si>
  <si>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</si>
  <si>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</si>
  <si>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</si>
  <si>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</si>
  <si>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</si>
  <si>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</si>
  <si>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</si>
  <si>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</si>
  <si>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</si>
  <si>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</si>
  <si>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</si>
  <si>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</si>
  <si>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</si>
  <si>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</si>
  <si>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</si>
  <si>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</si>
  <si>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</si>
  <si>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</si>
  <si>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</si>
  <si>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</si>
  <si>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</si>
  <si>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</si>
  <si>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</si>
  <si>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</si>
  <si>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</si>
  <si>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</si>
  <si>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</si>
  <si>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</si>
  <si>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</si>
  <si>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</si>
  <si>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</si>
  <si>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</si>
  <si>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</si>
  <si>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</si>
  <si>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</si>
  <si>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</si>
  <si>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</si>
  <si>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</si>
  <si>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</si>
  <si>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</si>
  <si>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</si>
  <si>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</si>
  <si>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</si>
  <si>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</si>
  <si>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</si>
  <si>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</si>
  <si>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</si>
  <si>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</si>
  <si>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</si>
  <si>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</si>
  <si>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</si>
  <si>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</si>
  <si>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</si>
  <si>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</si>
  <si>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</si>
  <si>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</si>
  <si>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</si>
  <si>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</si>
  <si>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</si>
  <si>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</si>
  <si>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</si>
  <si>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</si>
  <si>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</si>
  <si>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</si>
  <si>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</si>
  <si>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</si>
  <si>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</si>
  <si>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</si>
  <si>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</si>
  <si>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</si>
  <si>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</si>
  <si>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</si>
  <si>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</si>
  <si>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</si>
  <si>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</si>
  <si>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</si>
  <si>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</si>
  <si>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</si>
  <si>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</si>
  <si>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</si>
  <si>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</si>
  <si>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</si>
  <si>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</si>
  <si>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</si>
  <si>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</si>
  <si>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</si>
  <si>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</si>
  <si>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</si>
  <si>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</si>
  <si>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</si>
  <si>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</si>
  <si>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</si>
  <si>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</si>
  <si>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</si>
  <si>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</si>
  <si>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</si>
  <si>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</si>
  <si>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</si>
  <si>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</si>
  <si>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</si>
  <si>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</si>
  <si>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</si>
  <si>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</si>
  <si>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</si>
  <si>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</si>
  <si>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</si>
  <si>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</si>
  <si>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</si>
  <si>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</si>
  <si>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</si>
  <si>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</si>
  <si>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</si>
  <si>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</si>
  <si>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</si>
  <si>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</si>
  <si>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</si>
  <si>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</si>
  <si>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</si>
  <si>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</si>
  <si>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</si>
  <si>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</si>
  <si>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</si>
  <si>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</si>
  <si>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</si>
  <si>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</si>
  <si>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</si>
  <si>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</si>
  <si>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</si>
  <si>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</si>
  <si>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</si>
  <si>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</si>
  <si>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</si>
  <si>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</si>
  <si>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</si>
  <si>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</si>
  <si>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</si>
  <si>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</si>
  <si>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</si>
  <si>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</si>
  <si>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</si>
  <si>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</si>
  <si>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</si>
  <si>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</si>
  <si>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</si>
  <si>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</si>
  <si>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</si>
  <si>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</si>
  <si>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</si>
  <si>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</si>
  <si>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</si>
  <si>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</si>
  <si>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</si>
  <si>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</si>
  <si>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</si>
  <si>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</si>
  <si>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</si>
  <si>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</si>
  <si>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</si>
  <si>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</si>
  <si>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</si>
  <si>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</si>
  <si>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</si>
  <si>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</si>
  <si>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</si>
  <si>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</si>
  <si>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</si>
  <si>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</si>
  <si>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</si>
  <si>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</si>
  <si>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</si>
  <si>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</si>
  <si>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</si>
  <si>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</si>
  <si>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</si>
  <si>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</si>
  <si>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</si>
  <si>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</si>
  <si>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</si>
  <si>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</si>
  <si>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</si>
  <si>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</si>
  <si>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</si>
  <si>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</si>
  <si>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</si>
  <si>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</si>
  <si>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</si>
  <si>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</si>
  <si>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</si>
  <si>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</si>
  <si>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</si>
  <si>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</si>
  <si>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</si>
  <si>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</si>
  <si>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</si>
  <si>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</si>
  <si>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</si>
  <si>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</si>
  <si>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</si>
  <si>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</si>
  <si>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</si>
  <si>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</si>
  <si>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</si>
  <si>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</si>
  <si>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</si>
  <si>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</si>
  <si>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</si>
  <si>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</si>
  <si>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</si>
  <si>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</si>
  <si>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</si>
  <si>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</si>
  <si>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</si>
  <si>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</si>
  <si>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</si>
  <si>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</si>
  <si>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</si>
  <si>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</si>
  <si>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</si>
  <si>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</si>
  <si>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</si>
  <si>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</si>
  <si>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</si>
  <si>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</si>
  <si>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</si>
  <si>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</si>
  <si>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</si>
  <si>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</si>
  <si>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</si>
  <si>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</si>
  <si>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</si>
  <si>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</si>
  <si>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</si>
  <si>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</si>
  <si>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</si>
  <si>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</si>
  <si>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</si>
  <si>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</si>
  <si>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</si>
  <si>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</si>
  <si>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</si>
  <si>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</si>
  <si>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</si>
  <si>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</si>
  <si>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</si>
  <si>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</si>
  <si>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</si>
  <si>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</si>
  <si>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</si>
  <si>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</si>
  <si>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</si>
  <si>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</si>
  <si>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</si>
  <si>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</si>
  <si>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</si>
  <si>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</si>
  <si>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</si>
  <si>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</si>
  <si>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</si>
  <si>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</si>
  <si>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</si>
  <si>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</si>
  <si>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</si>
  <si>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</si>
  <si>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</si>
  <si>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</si>
  <si>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</si>
  <si>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</si>
  <si>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</si>
  <si>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</si>
  <si>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</si>
  <si>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</si>
  <si>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</si>
  <si>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</si>
  <si>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</si>
  <si>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</si>
  <si>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</si>
  <si>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</si>
  <si>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</si>
  <si>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</si>
  <si>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</si>
  <si>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</si>
  <si>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</si>
  <si>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</si>
  <si>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</si>
  <si>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</si>
  <si>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</si>
  <si>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</si>
  <si>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</si>
  <si>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</si>
  <si>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</si>
  <si>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</si>
  <si>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</si>
  <si>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</si>
  <si>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</si>
  <si>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</si>
  <si>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</si>
  <si>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</si>
  <si>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</si>
  <si>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</si>
  <si>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</si>
  <si>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</si>
  <si>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</si>
  <si>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</si>
  <si>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</si>
  <si>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</si>
  <si>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</si>
  <si>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</si>
  <si>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</si>
  <si>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</si>
  <si>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</si>
  <si>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</si>
  <si>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</si>
  <si>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</si>
  <si>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</si>
  <si>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</si>
  <si>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</si>
  <si>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</si>
  <si>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</si>
  <si>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</si>
  <si>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</si>
  <si>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</si>
  <si>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</si>
  <si>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</si>
  <si>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</si>
  <si>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</si>
  <si>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</si>
  <si>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</si>
  <si>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</si>
  <si>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</si>
  <si>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</si>
  <si>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</si>
  <si>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</si>
  <si>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</si>
  <si>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</si>
  <si>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</si>
  <si>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</si>
  <si>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</si>
  <si>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</si>
  <si>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</si>
  <si>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</si>
  <si>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</si>
  <si>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</si>
  <si>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</si>
  <si>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</si>
  <si>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</si>
  <si>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</si>
  <si>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</si>
  <si>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</si>
  <si>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</si>
  <si>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</si>
  <si>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</si>
  <si>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</si>
  <si>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</si>
  <si>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</si>
  <si>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</si>
  <si>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</si>
  <si>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</si>
  <si>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</si>
  <si>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</si>
  <si>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</si>
  <si>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</si>
  <si>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</si>
  <si>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</si>
  <si>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</si>
  <si>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</si>
  <si>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</si>
  <si>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</si>
  <si>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</si>
  <si>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</si>
  <si>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</si>
  <si>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</si>
  <si>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</si>
  <si>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</si>
  <si>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</si>
  <si>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</si>
  <si>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</si>
  <si>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</si>
  <si>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</si>
  <si>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</si>
  <si>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</si>
  <si>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</si>
  <si>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</si>
  <si>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</si>
  <si>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</si>
  <si>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</si>
  <si>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</si>
  <si>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</si>
  <si>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</si>
  <si>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</si>
  <si>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</si>
  <si>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</si>
  <si>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</si>
  <si>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</si>
  <si>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</si>
  <si>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</si>
  <si>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</si>
  <si>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</si>
  <si>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</si>
  <si>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</si>
  <si>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</si>
  <si>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</si>
  <si>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</si>
  <si>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</si>
  <si>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</si>
  <si>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</si>
  <si>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</si>
  <si>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</si>
  <si>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</si>
  <si>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</si>
  <si>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</si>
  <si>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</si>
  <si>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</si>
  <si>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</si>
  <si>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</si>
  <si>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</si>
  <si>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</si>
  <si>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</si>
  <si>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</si>
  <si>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</si>
  <si>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</si>
  <si>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</si>
  <si>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</si>
  <si>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</si>
  <si>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</si>
  <si>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</si>
  <si>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</si>
  <si>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</si>
  <si>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</si>
  <si>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</si>
  <si>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</si>
  <si>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</si>
  <si>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</si>
  <si>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</si>
  <si>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</si>
  <si>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</si>
  <si>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</si>
  <si>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</si>
  <si>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</si>
  <si>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</si>
  <si>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</si>
  <si>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</si>
  <si>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</si>
  <si>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</si>
  <si>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</si>
  <si>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</si>
  <si>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</si>
  <si>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</si>
  <si>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</si>
  <si>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</si>
  <si>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</si>
  <si>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</si>
  <si>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</si>
  <si>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</si>
  <si>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</si>
  <si>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</si>
  <si>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</si>
  <si>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</si>
  <si>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</si>
  <si>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</si>
  <si>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</si>
  <si>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</si>
  <si>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</si>
  <si>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</si>
  <si>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</si>
  <si>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</si>
  <si>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</si>
  <si>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</si>
  <si>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</si>
  <si>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</si>
  <si>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</si>
  <si>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</si>
  <si>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</si>
  <si>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</si>
  <si>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</si>
  <si>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</si>
  <si>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</si>
  <si>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</si>
  <si>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</si>
  <si>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</si>
  <si>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</si>
  <si>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</si>
  <si>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</si>
  <si>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</si>
  <si>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</si>
  <si>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</si>
  <si>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</si>
  <si>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</si>
  <si>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</si>
  <si>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</si>
  <si>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</si>
  <si>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</si>
  <si>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</si>
  <si>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</si>
  <si>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</si>
  <si>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</si>
  <si>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</si>
  <si>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</si>
  <si>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</si>
  <si>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</si>
  <si>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</si>
  <si>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</si>
  <si>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</si>
  <si>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</si>
  <si>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</si>
  <si>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</si>
  <si>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</si>
  <si>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</si>
  <si>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</si>
  <si>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</si>
  <si>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</si>
  <si>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</si>
  <si>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</si>
  <si>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</si>
  <si>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</si>
  <si>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</si>
  <si>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</si>
  <si>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</si>
  <si>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</si>
  <si>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</si>
  <si>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</si>
  <si>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</si>
  <si>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</si>
  <si>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</si>
  <si>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</si>
  <si>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</si>
  <si>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</si>
  <si>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</si>
  <si>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</si>
  <si>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</si>
  <si>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</si>
  <si>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</si>
  <si>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</si>
  <si>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</si>
  <si>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</si>
  <si>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</si>
  <si>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</si>
  <si>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</si>
  <si>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</si>
  <si>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</si>
  <si>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</si>
  <si>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</si>
  <si>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</si>
  <si>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</si>
  <si>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</si>
  <si>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</si>
  <si>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</si>
  <si>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</si>
  <si>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</si>
  <si>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</si>
  <si>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</si>
  <si>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</si>
  <si>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</si>
  <si>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</si>
  <si>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</si>
  <si>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</si>
  <si>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</si>
  <si>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</si>
  <si>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</si>
  <si>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</si>
  <si>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</si>
  <si>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</si>
  <si>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</si>
  <si>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</si>
  <si>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</si>
  <si>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</si>
  <si>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</si>
  <si>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</si>
  <si>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</si>
  <si>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</si>
  <si>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</si>
  <si>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</si>
  <si>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</si>
  <si>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</si>
  <si>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</si>
  <si>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</si>
  <si>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</si>
  <si>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</si>
  <si>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</si>
  <si>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</si>
  <si>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</si>
  <si>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</si>
  <si>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</si>
  <si>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</si>
  <si>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</si>
  <si>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</si>
  <si>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</si>
  <si>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</si>
  <si>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</si>
  <si>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</si>
  <si>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</si>
  <si>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</si>
  <si>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</si>
  <si>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</si>
  <si>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</si>
  <si>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</si>
  <si>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</si>
  <si>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</si>
  <si>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</si>
  <si>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</si>
  <si>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</si>
  <si>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</si>
  <si>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</si>
  <si>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</si>
  <si>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</si>
  <si>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</si>
  <si>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</si>
  <si>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</si>
  <si>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</si>
  <si>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</si>
  <si>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</si>
  <si>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</si>
  <si>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</si>
  <si>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</si>
  <si>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</si>
  <si>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</si>
  <si>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</si>
  <si>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</si>
  <si>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</si>
  <si>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</si>
  <si>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</si>
  <si>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</si>
  <si>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</si>
  <si>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</si>
  <si>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</si>
  <si>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</si>
  <si>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</si>
  <si>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</si>
  <si>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</si>
  <si>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</si>
  <si>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</si>
  <si>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</si>
  <si>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</si>
  <si>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</si>
  <si>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</si>
  <si>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</si>
  <si>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</si>
  <si>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</si>
  <si>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</si>
  <si>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</si>
  <si>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</si>
  <si>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</si>
  <si>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</si>
  <si>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</si>
  <si>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</si>
  <si>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</si>
  <si>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</si>
  <si>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</si>
  <si>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</si>
  <si>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</si>
  <si>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</si>
  <si>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</si>
  <si>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</si>
  <si>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</si>
  <si>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</si>
  <si>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</si>
  <si>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</si>
  <si>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</si>
  <si>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</si>
  <si>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</si>
  <si>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</si>
  <si>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</si>
  <si>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</si>
  <si>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</si>
  <si>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</si>
  <si>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</si>
  <si>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</si>
  <si>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</si>
  <si>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</si>
  <si>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</si>
  <si>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</si>
  <si>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</si>
  <si>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</si>
  <si>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</si>
  <si>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</si>
  <si>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</si>
  <si>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</si>
  <si>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</si>
  <si>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</si>
  <si>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</si>
  <si>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</si>
  <si>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</si>
  <si>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</si>
  <si>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</si>
  <si>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</si>
  <si>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</si>
  <si>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</si>
  <si>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</si>
  <si>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</si>
  <si>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</si>
  <si>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</si>
  <si>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</si>
  <si>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</si>
  <si>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</si>
  <si>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</si>
  <si>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</si>
  <si>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</si>
  <si>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</si>
  <si>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</si>
  <si>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</si>
  <si>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</si>
  <si>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</si>
  <si>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</si>
  <si>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</si>
  <si>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</si>
  <si>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</si>
  <si>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</si>
  <si>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</si>
  <si>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</si>
  <si>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</si>
  <si>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</si>
  <si>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</si>
  <si>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</si>
  <si>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</si>
  <si>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</si>
  <si>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</si>
  <si>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</si>
  <si>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</si>
  <si>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</si>
  <si>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</si>
  <si>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</si>
  <si>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</si>
  <si>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</si>
  <si>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</si>
  <si>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</si>
  <si>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</si>
  <si>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</si>
  <si>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</si>
  <si>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</si>
  <si>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</si>
  <si>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</si>
  <si>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</si>
  <si>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</si>
  <si>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</si>
  <si>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</si>
  <si>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</si>
  <si>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</si>
  <si>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</si>
  <si>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</si>
  <si>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</si>
  <si>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</si>
  <si>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</si>
  <si>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</si>
  <si>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</si>
  <si>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</si>
  <si>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</si>
  <si>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</si>
  <si>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</si>
  <si>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</si>
  <si>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</si>
  <si>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</si>
  <si>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</si>
  <si>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</si>
  <si>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</si>
  <si>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</si>
  <si>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</si>
  <si>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</si>
  <si>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</si>
  <si>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</si>
  <si>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</si>
  <si>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</si>
  <si>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</si>
  <si>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</si>
  <si>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</si>
  <si>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</si>
  <si>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</si>
  <si>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</si>
  <si>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</si>
  <si>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</si>
  <si>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</si>
  <si>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</si>
  <si>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</si>
  <si>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</si>
  <si>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</si>
  <si>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</si>
  <si>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</si>
  <si>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</si>
  <si>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</si>
  <si>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</si>
  <si>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</si>
  <si>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</si>
  <si>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</si>
  <si>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</si>
  <si>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</si>
  <si>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</si>
  <si>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</si>
  <si>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</si>
  <si>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</si>
  <si>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</si>
  <si>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</si>
  <si>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</si>
  <si>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</si>
  <si>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</si>
  <si>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</si>
  <si>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</si>
  <si>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</si>
  <si>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</si>
  <si>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</si>
  <si>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</si>
  <si>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</si>
  <si>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</si>
  <si>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</si>
  <si>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</si>
  <si>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</si>
  <si>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</si>
  <si>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</si>
  <si>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</si>
  <si>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</si>
  <si>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</si>
  <si>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</si>
  <si>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</si>
  <si>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</si>
  <si>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</si>
  <si>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</si>
  <si>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</si>
  <si>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</si>
  <si>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</si>
  <si>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</si>
  <si>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</si>
  <si>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</si>
  <si>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</si>
  <si>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</si>
  <si>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</si>
  <si>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</si>
  <si>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</si>
  <si>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</si>
  <si>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</si>
  <si>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</si>
  <si>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</si>
  <si>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</si>
  <si>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</si>
  <si>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</si>
  <si>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</si>
  <si>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</si>
  <si>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</si>
  <si>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</si>
  <si>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</si>
  <si>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</si>
  <si>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</si>
  <si>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</si>
  <si>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</si>
  <si>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</si>
  <si>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</si>
  <si>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</si>
  <si>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</si>
  <si>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</si>
  <si>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</si>
  <si>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</si>
  <si>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</si>
  <si>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</si>
  <si>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</si>
  <si>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</si>
  <si>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</si>
  <si>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</si>
  <si>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</si>
  <si>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</si>
  <si>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</si>
  <si>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</si>
  <si>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</si>
  <si>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</si>
  <si>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</si>
  <si>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</si>
  <si>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</si>
  <si>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</si>
  <si>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</si>
  <si>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</si>
  <si>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</si>
  <si>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</si>
  <si>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</si>
  <si>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</si>
  <si>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</si>
  <si>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</si>
  <si>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</si>
  <si>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</si>
  <si>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</si>
  <si>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</si>
  <si>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</si>
  <si>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</si>
  <si>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</si>
  <si>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</si>
  <si>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</si>
  <si>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</si>
  <si>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</si>
  <si>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</si>
  <si>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</si>
  <si>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</si>
  <si>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</si>
  <si>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</si>
  <si>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</si>
  <si>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</si>
  <si>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</si>
  <si>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</si>
  <si>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</si>
  <si>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</si>
  <si>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</si>
  <si>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</si>
  <si>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</si>
  <si>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</si>
  <si>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</si>
  <si>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</si>
  <si>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</si>
  <si>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</si>
  <si>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</si>
  <si>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</si>
  <si>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</si>
  <si>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</si>
  <si>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</si>
  <si>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</si>
  <si>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</si>
  <si>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</si>
  <si>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</si>
  <si>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</si>
  <si>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</si>
  <si>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</si>
  <si>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</si>
  <si>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</si>
  <si>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</si>
  <si>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</si>
  <si>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</si>
  <si>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</si>
  <si>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</si>
  <si>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</si>
  <si>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</si>
  <si>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</si>
  <si>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</si>
  <si>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</si>
  <si>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</si>
  <si>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</si>
  <si>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</si>
  <si>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</si>
  <si>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</si>
  <si>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</si>
  <si>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</si>
  <si>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</si>
  <si>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</si>
  <si>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</si>
  <si>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</si>
  <si>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</si>
  <si>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</si>
  <si>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</si>
  <si>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</si>
  <si>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</si>
  <si>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</si>
  <si>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</si>
  <si>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</si>
  <si>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</si>
  <si>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</si>
  <si>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</si>
  <si>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</si>
  <si>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</si>
  <si>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</si>
  <si>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</si>
  <si>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</si>
  <si>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</si>
  <si>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</si>
  <si>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</si>
  <si>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</si>
  <si>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</si>
  <si>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</si>
  <si>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</si>
  <si>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</si>
  <si>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</si>
  <si>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</si>
  <si>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</si>
  <si>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</si>
  <si>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</si>
  <si>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</si>
  <si>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</si>
  <si>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</si>
  <si>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</si>
  <si>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</si>
  <si>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</si>
  <si>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</si>
  <si>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</si>
  <si>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</si>
  <si>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</si>
  <si>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</si>
  <si>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</si>
  <si>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</si>
  <si>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</si>
  <si>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</si>
  <si>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</si>
  <si>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</si>
  <si>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</si>
  <si>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</si>
  <si>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</si>
  <si>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</si>
  <si>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</si>
  <si>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</si>
  <si>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</si>
  <si>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</si>
  <si>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</si>
  <si>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</si>
  <si>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</si>
  <si>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</si>
  <si>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</si>
  <si>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</si>
  <si>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</si>
  <si>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</si>
  <si>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</si>
  <si>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</si>
  <si>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</si>
  <si>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</si>
  <si>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</si>
  <si>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</si>
  <si>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</si>
  <si>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</si>
  <si>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</si>
  <si>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</si>
  <si>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</si>
  <si>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</si>
  <si>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</si>
  <si>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</si>
  <si>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</si>
  <si>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</si>
  <si>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</si>
  <si>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</si>
  <si>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</si>
  <si>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</si>
  <si>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</si>
  <si>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</si>
  <si>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</si>
  <si>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</si>
  <si>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</si>
  <si>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</si>
  <si>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</si>
  <si>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</si>
  <si>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</si>
  <si>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</si>
  <si>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</si>
  <si>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</si>
  <si>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</si>
  <si>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</si>
  <si>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</si>
  <si>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</si>
  <si>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</si>
  <si>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</si>
  <si>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</si>
  <si>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</si>
  <si>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</si>
  <si>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</si>
  <si>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</si>
  <si>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</si>
  <si>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</si>
  <si>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</si>
  <si>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</si>
  <si>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</si>
  <si>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</si>
  <si>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</si>
  <si>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</si>
  <si>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</si>
  <si>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</si>
  <si>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</si>
  <si>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</si>
  <si>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</si>
  <si>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</si>
  <si>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</si>
  <si>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</si>
  <si>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</si>
  <si>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</si>
  <si>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</si>
  <si>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</si>
  <si>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</si>
  <si>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</si>
  <si>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</si>
  <si>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</si>
  <si>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</si>
  <si>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</si>
  <si>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</si>
  <si>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</si>
  <si>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</si>
  <si>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</si>
  <si>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</si>
  <si>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</si>
  <si>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</si>
  <si>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</si>
  <si>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</si>
  <si>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</si>
  <si>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</si>
  <si>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</si>
  <si>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</si>
  <si>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</si>
  <si>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</si>
  <si>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</si>
  <si>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</si>
  <si>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</si>
  <si>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</si>
  <si>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</si>
  <si>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</si>
  <si>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</si>
  <si>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</si>
  <si>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</si>
  <si>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</si>
  <si>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</si>
  <si>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</si>
  <si>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</si>
  <si>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</si>
  <si>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</si>
  <si>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</si>
  <si>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</si>
  <si>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</si>
  <si>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</si>
  <si>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</si>
  <si>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</si>
  <si>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</si>
  <si>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</si>
  <si>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</si>
  <si>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</si>
  <si>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</si>
  <si>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</si>
  <si>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</si>
  <si>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</si>
  <si>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</si>
  <si>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</si>
  <si>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</si>
  <si>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</si>
  <si>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</si>
  <si>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</si>
  <si>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</si>
  <si>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</si>
  <si>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</si>
  <si>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</si>
  <si>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</si>
  <si>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</si>
  <si>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</si>
  <si>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</si>
  <si>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</si>
  <si>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</si>
  <si>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</si>
  <si>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</si>
  <si>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</si>
  <si>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</si>
  <si>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</si>
  <si>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</si>
  <si>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</si>
  <si>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</si>
  <si>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</si>
  <si>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</si>
  <si>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</si>
  <si>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</si>
  <si>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</si>
  <si>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</si>
  <si>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</si>
  <si>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</si>
  <si>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</si>
  <si>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</si>
  <si>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</si>
  <si>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</si>
  <si>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</si>
  <si>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</si>
  <si>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</si>
  <si>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</si>
  <si>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</si>
  <si>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</si>
  <si>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</si>
  <si>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</si>
  <si>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</si>
  <si>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</si>
  <si>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</si>
  <si>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</si>
  <si>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</si>
  <si>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</si>
  <si>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</si>
  <si>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</si>
  <si>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</si>
  <si>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</si>
  <si>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</si>
  <si>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</si>
  <si>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</si>
  <si>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</si>
  <si>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</si>
  <si>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</si>
  <si>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</si>
  <si>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</si>
  <si>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</si>
  <si>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</si>
  <si>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</si>
  <si>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</si>
  <si>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</si>
  <si>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</si>
  <si>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</si>
  <si>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</si>
  <si>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</si>
  <si>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</si>
  <si>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</si>
  <si>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</si>
  <si>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</si>
  <si>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</si>
  <si>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</si>
  <si>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</si>
  <si>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</si>
  <si>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</si>
  <si>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</si>
  <si>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</si>
  <si>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</si>
  <si>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</si>
  <si>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</si>
  <si>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</si>
  <si>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</si>
  <si>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</si>
  <si>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</si>
  <si>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</si>
  <si>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</si>
  <si>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</si>
  <si>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</si>
  <si>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</si>
  <si>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</si>
  <si>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</si>
  <si>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</si>
  <si>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</si>
  <si>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</si>
  <si>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</si>
  <si>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</si>
  <si>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</si>
  <si>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</si>
  <si>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</si>
  <si>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</si>
  <si>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</si>
  <si>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</si>
  <si>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</si>
  <si>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</si>
  <si>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</si>
  <si>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</si>
  <si>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</si>
  <si>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</si>
  <si>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</si>
  <si>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</si>
  <si>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</si>
  <si>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</si>
  <si>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</si>
  <si>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</si>
  <si>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</si>
  <si>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</si>
  <si>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</si>
  <si>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</si>
  <si>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</si>
  <si>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</si>
  <si>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</si>
  <si>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</si>
  <si>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</si>
  <si>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</si>
  <si>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</si>
  <si>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</si>
  <si>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</si>
  <si>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</si>
  <si>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</si>
  <si>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</si>
  <si>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</si>
  <si>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</si>
  <si>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</si>
  <si>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</si>
  <si>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</si>
  <si>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</si>
  <si>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</si>
  <si>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</si>
  <si>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</si>
  <si>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</si>
  <si>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</si>
  <si>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</si>
  <si>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</si>
  <si>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</si>
  <si>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</si>
  <si>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</si>
  <si>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</si>
  <si>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</si>
  <si>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</si>
  <si>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</si>
  <si>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</si>
  <si>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</si>
  <si>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</si>
  <si>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</si>
  <si>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</si>
  <si>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</si>
  <si>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</si>
  <si>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</si>
  <si>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</si>
  <si>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</si>
  <si>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</si>
  <si>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</si>
  <si>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</si>
  <si>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</si>
  <si>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</si>
  <si>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</si>
  <si>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</si>
  <si>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</si>
  <si>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</si>
  <si>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</si>
  <si>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</si>
  <si>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</si>
  <si>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</si>
  <si>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</si>
  <si>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</si>
  <si>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</si>
  <si>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</si>
  <si>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</si>
  <si>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</si>
  <si>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</si>
  <si>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</si>
  <si>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</si>
  <si>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</si>
  <si>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</si>
  <si>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</si>
  <si>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</si>
  <si>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</si>
  <si>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</si>
  <si>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</si>
  <si>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</si>
  <si>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</si>
  <si>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</si>
  <si>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</si>
  <si>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</si>
  <si>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</si>
  <si>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</si>
  <si>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</si>
  <si>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</si>
  <si>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</si>
  <si>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</si>
  <si>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</si>
  <si>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</si>
  <si>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</si>
  <si>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</si>
  <si>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</si>
  <si>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</si>
  <si>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</si>
  <si>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</si>
  <si>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</si>
  <si>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</si>
  <si>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</si>
  <si>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</si>
  <si>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</si>
  <si>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</si>
  <si>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</si>
  <si>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</si>
  <si>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</si>
  <si>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</si>
  <si>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</si>
  <si>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</si>
  <si>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</si>
  <si>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</si>
  <si>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</si>
  <si>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</si>
  <si>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</si>
  <si>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</si>
  <si>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</si>
  <si>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</si>
  <si>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</si>
  <si>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</si>
  <si>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</si>
  <si>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</si>
  <si>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</si>
  <si>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</si>
  <si>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</si>
  <si>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</si>
  <si>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</si>
  <si>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</si>
  <si>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</si>
  <si>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</si>
  <si>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</si>
  <si>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</si>
  <si>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</si>
  <si>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</si>
  <si>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</si>
  <si>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</si>
  <si>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</si>
  <si>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</si>
  <si>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</si>
  <si>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</si>
  <si>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</si>
  <si>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</si>
  <si>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</si>
  <si>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</si>
  <si>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</si>
  <si>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</si>
  <si>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</si>
  <si>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</si>
  <si>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</si>
  <si>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</si>
  <si>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</si>
  <si>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</si>
  <si>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</si>
  <si>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</si>
  <si>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</si>
  <si>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</si>
  <si>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</si>
  <si>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</si>
  <si>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</si>
  <si>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</si>
  <si>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</si>
  <si>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</si>
  <si>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</si>
  <si>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</si>
  <si>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</si>
  <si>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</si>
  <si>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</si>
  <si>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</si>
  <si>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</si>
  <si>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</si>
  <si>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</si>
  <si>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</si>
  <si>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</si>
  <si>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</si>
  <si>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</si>
  <si>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</si>
  <si>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</si>
  <si>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</si>
  <si>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</si>
  <si>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</si>
  <si>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</si>
  <si>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</si>
  <si>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</si>
  <si>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</si>
  <si>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</si>
  <si>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</si>
  <si>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</si>
  <si>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</si>
  <si>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</si>
  <si>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</si>
  <si>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</si>
  <si>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</si>
  <si>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</si>
  <si>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</si>
  <si>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</si>
  <si>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</si>
  <si>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</si>
  <si>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</si>
  <si>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</si>
  <si>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</si>
  <si>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</si>
  <si>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</si>
  <si>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</si>
  <si>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</si>
  <si>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</si>
  <si>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</si>
  <si>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</si>
  <si>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</si>
  <si>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</si>
  <si>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</si>
  <si>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</si>
  <si>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</si>
  <si>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</si>
  <si>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</si>
  <si>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</si>
  <si>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</si>
  <si>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</si>
  <si>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</si>
  <si>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</si>
  <si>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</si>
  <si>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</si>
  <si>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</si>
  <si>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</si>
  <si>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</si>
  <si>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</si>
  <si>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</si>
  <si>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</si>
  <si>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</si>
  <si>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</si>
  <si>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</si>
  <si>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</si>
  <si>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</si>
  <si>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</si>
  <si>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</si>
  <si>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</si>
  <si>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</si>
  <si>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</si>
  <si>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</si>
  <si>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</si>
  <si>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</si>
  <si>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</si>
  <si>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</si>
  <si>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</si>
  <si>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</si>
  <si>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</si>
  <si>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</si>
  <si>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</si>
  <si>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</si>
  <si>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</si>
  <si>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</si>
  <si>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</si>
  <si>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</si>
  <si>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</si>
  <si>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</si>
  <si>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</si>
  <si>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</si>
  <si>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</si>
  <si>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</si>
  <si>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</si>
  <si>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</si>
  <si>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</si>
  <si>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</si>
  <si>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</si>
  <si>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</si>
  <si>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</si>
  <si>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</si>
  <si>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</si>
  <si>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</si>
  <si>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</si>
  <si>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</si>
  <si>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</si>
  <si>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</si>
  <si>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</si>
  <si>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</si>
  <si>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</si>
  <si>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</si>
  <si>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</si>
  <si>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</si>
  <si>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</si>
  <si>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</si>
  <si>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</si>
  <si>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</si>
  <si>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</si>
  <si>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</si>
  <si>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</si>
  <si>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</si>
  <si>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</si>
  <si>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</si>
  <si>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</si>
  <si>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</si>
  <si>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</si>
  <si>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</si>
  <si>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</si>
  <si>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</si>
  <si>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</si>
  <si>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</si>
  <si>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</si>
  <si>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</si>
  <si>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</si>
  <si>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</si>
  <si>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</si>
  <si>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</si>
  <si>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</si>
  <si>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</si>
  <si>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</si>
  <si>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</si>
  <si>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</si>
  <si>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</si>
  <si>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</si>
  <si>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</si>
  <si>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</si>
  <si>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</si>
  <si>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</si>
  <si>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</si>
  <si>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</si>
  <si>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</si>
  <si>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</si>
  <si>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</si>
  <si>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</si>
  <si>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</si>
  <si>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</si>
  <si>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</si>
  <si>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</si>
  <si>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</si>
  <si>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</si>
  <si>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</si>
  <si>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</si>
  <si>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</si>
  <si>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</si>
  <si>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</si>
  <si>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</si>
  <si>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</si>
  <si>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</si>
  <si>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</si>
  <si>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</si>
  <si>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</si>
  <si>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</si>
  <si>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</si>
  <si>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</si>
  <si>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</si>
  <si>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</si>
  <si>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</si>
  <si>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</si>
  <si>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</si>
  <si>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</si>
  <si>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</si>
  <si>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</si>
  <si>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</si>
  <si>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</si>
  <si>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</si>
  <si>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</si>
  <si>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</si>
  <si>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</si>
  <si>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</si>
  <si>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</si>
  <si>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</si>
  <si>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</si>
  <si>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</si>
  <si>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</si>
  <si>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</si>
  <si>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</si>
  <si>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</si>
  <si>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</si>
  <si>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</si>
  <si>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</si>
  <si>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</si>
  <si>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</si>
  <si>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</si>
  <si>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</si>
  <si>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</si>
  <si>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</si>
  <si>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</si>
  <si>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</si>
  <si>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</si>
  <si>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</si>
  <si>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</si>
  <si>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</si>
  <si>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</si>
  <si>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</si>
  <si>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</si>
  <si>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</si>
  <si>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</si>
  <si>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</si>
  <si>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</si>
  <si>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</si>
  <si>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</si>
  <si>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</si>
  <si>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</si>
  <si>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</si>
  <si>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</si>
  <si>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</si>
  <si>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</si>
  <si>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</si>
  <si>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</si>
  <si>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</si>
  <si>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</si>
  <si>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</si>
  <si>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</si>
  <si>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</si>
  <si>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</si>
  <si>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</si>
  <si>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</si>
  <si>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</si>
  <si>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</si>
  <si>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</si>
  <si>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</si>
  <si>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</si>
  <si>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</si>
  <si>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</si>
  <si>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</si>
  <si>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</si>
  <si>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</si>
  <si>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</si>
  <si>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</si>
  <si>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</si>
  <si>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</si>
  <si>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</si>
  <si>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</si>
  <si>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</si>
  <si>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</si>
  <si>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</si>
  <si>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</si>
  <si>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</si>
  <si>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</si>
  <si>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</si>
  <si>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</si>
  <si>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</si>
  <si>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</si>
  <si>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</si>
  <si>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</si>
  <si>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</si>
  <si>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</si>
  <si>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</si>
  <si>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</si>
  <si>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</si>
  <si>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</si>
  <si>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</si>
  <si>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</si>
  <si>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</si>
  <si>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</si>
  <si>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</si>
  <si>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</si>
  <si>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</si>
  <si>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</si>
  <si>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</si>
  <si>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</si>
  <si>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</si>
  <si>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</si>
  <si>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</si>
  <si>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</si>
  <si>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</si>
  <si>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</si>
  <si>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</si>
  <si>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</si>
  <si>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</si>
  <si>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</si>
  <si>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</si>
  <si>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</si>
  <si>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</si>
  <si>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</si>
  <si>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</si>
  <si>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</si>
  <si>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</si>
  <si>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</si>
  <si>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</si>
  <si>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</si>
  <si>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</si>
  <si>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</si>
  <si>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</si>
  <si>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</si>
  <si>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</si>
  <si>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</si>
  <si>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</si>
  <si>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</si>
  <si>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</si>
  <si>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</si>
  <si>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</si>
  <si>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</si>
  <si>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</si>
  <si>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</si>
  <si>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</si>
  <si>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</si>
  <si>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</si>
  <si>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</si>
  <si>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</si>
  <si>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</si>
  <si>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</si>
  <si>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</si>
  <si>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</si>
  <si>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</si>
  <si>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</si>
  <si>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</si>
  <si>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</si>
  <si>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</si>
  <si>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</si>
  <si>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</si>
  <si>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</si>
  <si>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</si>
  <si>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</si>
  <si>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</si>
  <si>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</si>
  <si>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</si>
  <si>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</si>
  <si>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</si>
  <si>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</si>
  <si>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</si>
  <si>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</si>
  <si>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</si>
  <si>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</si>
  <si>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</si>
  <si>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</si>
  <si>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</si>
  <si>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</si>
  <si>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</si>
  <si>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</si>
  <si>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</si>
  <si>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</si>
  <si>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</si>
  <si>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</si>
  <si>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</si>
  <si>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</si>
  <si>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</si>
  <si>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</si>
  <si>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</si>
  <si>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</si>
  <si>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</si>
  <si>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</si>
  <si>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</si>
  <si>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</si>
  <si>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</si>
  <si>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</si>
  <si>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</si>
  <si>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</si>
  <si>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</si>
  <si>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</si>
  <si>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</si>
  <si>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</si>
  <si>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</si>
  <si>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</si>
  <si>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</si>
  <si>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</si>
  <si>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</si>
  <si>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</si>
  <si>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</si>
  <si>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</si>
  <si>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</si>
  <si>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</si>
  <si>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</si>
  <si>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</si>
  <si>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</si>
  <si>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</si>
  <si>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</si>
  <si>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</si>
  <si>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</si>
  <si>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</si>
  <si>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</si>
  <si>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</si>
  <si>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</si>
  <si>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</si>
  <si>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</si>
  <si>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</si>
  <si>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</si>
  <si>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</si>
  <si>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</si>
  <si>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</si>
  <si>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</si>
  <si>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</si>
  <si>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</si>
  <si>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</si>
  <si>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</si>
  <si>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</si>
  <si>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</si>
  <si>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</si>
  <si>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</si>
  <si>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</si>
  <si>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</si>
  <si>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</si>
  <si>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</si>
  <si>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</si>
  <si>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</si>
  <si>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</si>
  <si>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</si>
  <si>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</si>
  <si>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</si>
  <si>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</si>
  <si>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</si>
  <si>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</si>
  <si>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</si>
  <si>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</si>
  <si>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</si>
  <si>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</si>
  <si>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</si>
  <si>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</si>
  <si>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</si>
  <si>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</si>
  <si>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</si>
  <si>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</si>
  <si>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</si>
  <si>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</si>
  <si>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</si>
  <si>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</si>
  <si>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</si>
  <si>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</si>
  <si>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</si>
  <si>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</si>
  <si>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</si>
  <si>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</si>
  <si>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</si>
  <si>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</si>
  <si>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</si>
  <si>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</si>
  <si>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</si>
  <si>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</si>
  <si>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</si>
  <si>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</si>
  <si>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</si>
  <si>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</si>
  <si>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</si>
  <si>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</si>
  <si>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</si>
  <si>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</si>
  <si>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</si>
  <si>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</si>
  <si>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</si>
  <si>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</si>
  <si>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</si>
  <si>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</si>
  <si>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</si>
  <si>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</si>
  <si>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</si>
  <si>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</si>
  <si>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</si>
  <si>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</si>
  <si>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</si>
  <si>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</si>
  <si>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</si>
  <si>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</si>
  <si>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</si>
  <si>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</si>
  <si>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</si>
  <si>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</si>
  <si>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</si>
  <si>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</si>
  <si>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</si>
  <si>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</si>
  <si>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</si>
  <si>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</si>
  <si>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</si>
  <si>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</si>
  <si>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</si>
  <si>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</si>
  <si>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</si>
  <si>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</si>
  <si>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</si>
  <si>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</si>
  <si>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</si>
  <si>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</si>
  <si>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</si>
  <si>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</si>
  <si>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</si>
  <si>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</si>
  <si>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</si>
  <si>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</si>
  <si>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</si>
  <si>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</si>
  <si>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</si>
  <si>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</si>
  <si>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</si>
  <si>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</si>
  <si>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</si>
  <si>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</si>
  <si>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</si>
  <si>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</si>
  <si>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</si>
  <si>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</si>
  <si>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</si>
  <si>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</si>
  <si>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</si>
  <si>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</si>
  <si>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</si>
  <si>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</si>
  <si>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</si>
  <si>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</si>
  <si>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</si>
  <si>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</si>
  <si>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</si>
  <si>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</si>
  <si>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</si>
  <si>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</si>
  <si>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</si>
  <si>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</si>
  <si>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</si>
  <si>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</si>
  <si>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</si>
  <si>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</si>
  <si>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</si>
  <si>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</si>
  <si>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</si>
  <si>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</si>
  <si>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</si>
  <si>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</si>
  <si>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</si>
  <si>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</si>
  <si>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</si>
  <si>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</si>
  <si>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</si>
  <si>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</si>
  <si>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</si>
  <si>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</si>
  <si>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</si>
  <si>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</si>
  <si>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</si>
  <si>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</si>
  <si>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</si>
  <si>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</si>
  <si>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</si>
  <si>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</si>
  <si>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</si>
  <si>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</si>
  <si>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</si>
  <si>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</si>
  <si>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</si>
  <si>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</si>
  <si>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</si>
  <si>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</si>
  <si>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</si>
  <si>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</si>
  <si>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</si>
  <si>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</si>
  <si>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</si>
  <si>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</si>
  <si>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</si>
  <si>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</si>
  <si>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</si>
  <si>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</si>
  <si>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</si>
  <si>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</si>
  <si>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</si>
  <si>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</si>
  <si>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</si>
  <si>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</si>
  <si>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</si>
  <si>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</si>
  <si>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</si>
  <si>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</si>
  <si>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</si>
  <si>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</si>
  <si>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</si>
  <si>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</si>
  <si>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</si>
  <si>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</si>
  <si>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</si>
  <si>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</si>
  <si>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</si>
  <si>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</si>
  <si>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</si>
  <si>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</si>
  <si>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</si>
  <si>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</si>
  <si>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</si>
  <si>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</si>
  <si>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</si>
  <si>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</si>
  <si>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</si>
  <si>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</si>
  <si>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</si>
  <si>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</si>
  <si>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</si>
  <si>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</si>
  <si>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</si>
  <si>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</si>
  <si>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</si>
  <si>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</si>
  <si>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</si>
  <si>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</si>
  <si>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</si>
  <si>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</si>
  <si>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</si>
  <si>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</si>
  <si>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</si>
  <si>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</si>
  <si>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</si>
  <si>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</si>
  <si>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</si>
  <si>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</si>
  <si>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</si>
  <si>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</si>
  <si>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</si>
  <si>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</si>
  <si>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</si>
  <si>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</si>
  <si>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</si>
  <si>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</si>
  <si>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</si>
  <si>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</si>
  <si>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</si>
  <si>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</si>
  <si>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</si>
  <si>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SIGUER EN AMONT DE SIGUER</t>
  </si>
  <si>
    <t>RUISSEAU DE SIGUER</t>
  </si>
  <si>
    <t>05173200</t>
  </si>
  <si>
    <t>18310006400033</t>
  </si>
  <si>
    <t>Agence de l'Eau Adour-Garonne</t>
  </si>
  <si>
    <t>34255833500077</t>
  </si>
  <si>
    <t>AQUASCOP BIOLOGIE site de Monptellier</t>
  </si>
  <si>
    <t>IBMR-20-M175</t>
  </si>
  <si>
    <t>VINCENT BOUCHAREYCHAS, AXEL BERGEON</t>
  </si>
  <si>
    <t>IBMR standard</t>
  </si>
  <si>
    <t>DROITE</t>
  </si>
  <si>
    <t>ETIAGE NORMAL</t>
  </si>
  <si>
    <t>ENSOLEILLE</t>
  </si>
  <si>
    <t>NULLE</t>
  </si>
  <si>
    <t>OUI</t>
  </si>
  <si>
    <t>peu abondant</t>
  </si>
  <si>
    <t>Cf.</t>
  </si>
  <si>
    <t>Cyanophyceae</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</si>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</sst>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4">
      <selection activeCell="A101" sqref="A10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581184</v>
      </c>
      <c r="G10" s="113"/>
      <c r="H10" s="114"/>
    </row>
    <row r="11" spans="1:8" ht="15">
      <c r="A11" s="10" t="s">
        <v>2277</v>
      </c>
      <c r="B11" s="47">
        <v>44088</v>
      </c>
      <c r="D11" s="10" t="s">
        <v>2280</v>
      </c>
      <c r="E11" s="52">
        <v>6182546</v>
      </c>
      <c r="G11" s="113"/>
      <c r="H11" s="114"/>
    </row>
    <row r="12" spans="1:8" ht="15">
      <c r="A12" s="10" t="s">
        <v>2283</v>
      </c>
      <c r="B12" s="52" t="s">
        <v>5294</v>
      </c>
      <c r="D12" s="10" t="s">
        <v>2281</v>
      </c>
      <c r="E12" s="52">
        <v>581251</v>
      </c>
      <c r="G12" s="115"/>
      <c r="H12" s="116"/>
    </row>
    <row r="13" spans="1:5" ht="17.25" customHeight="1" thickBot="1">
      <c r="A13" s="2"/>
      <c r="B13" s="55"/>
      <c r="D13" s="10" t="s">
        <v>2282</v>
      </c>
      <c r="E13" s="52">
        <v>6182616</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581184</v>
      </c>
    </row>
    <row r="18" spans="1:3" ht="15">
      <c r="A18" s="123"/>
      <c r="B18" s="49" t="s">
        <v>2267</v>
      </c>
      <c r="C18" s="61">
        <f>E11</f>
        <v>6182546</v>
      </c>
    </row>
    <row r="19" spans="1:2" ht="15">
      <c r="A19" s="3" t="s">
        <v>2063</v>
      </c>
      <c r="B19" s="29">
        <v>911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6.5</v>
      </c>
      <c r="C37" s="6"/>
      <c r="D37" s="8" t="s">
        <v>2110</v>
      </c>
      <c r="E37" s="30"/>
    </row>
    <row r="38" spans="1:5" s="7" customFormat="1" ht="15" customHeight="1">
      <c r="A38" s="5" t="s">
        <v>2115</v>
      </c>
      <c r="B38" s="30">
        <v>12</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v>2</v>
      </c>
      <c r="C49" s="6"/>
      <c r="D49" s="10" t="s">
        <v>2101</v>
      </c>
      <c r="E49" s="9"/>
    </row>
    <row r="50" spans="1:5" s="15" customFormat="1" ht="15">
      <c r="A50" s="3" t="s">
        <v>2100</v>
      </c>
      <c r="B50" s="9">
        <v>2</v>
      </c>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1</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3</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row>
    <row r="84" spans="1:5" s="15" customFormat="1" ht="15">
      <c r="A84" s="3" t="s">
        <v>2074</v>
      </c>
      <c r="B84" s="9">
        <v>5</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1</v>
      </c>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0.07</v>
      </c>
      <c r="E98" s="35"/>
      <c r="F98" s="35" t="s">
        <v>2290</v>
      </c>
      <c r="G98" s="79"/>
      <c r="H98" s="80"/>
    </row>
    <row r="99" spans="1:8" ht="15">
      <c r="A99" s="33" t="s">
        <v>1088</v>
      </c>
      <c r="B99" s="20" t="str">
        <f>IF(A99="NEWCOD",IF(ISBLANK(G99),"renseigner le champ 'Nouveau taxon'",G99),VLOOKUP(A99,'Ref Taxo'!A:B,2,FALSE))</f>
        <v>Lyngbya</v>
      </c>
      <c r="C99" s="21">
        <f>IF(A99="NEWCOD",IF(ISBLANK(H99),"NoCod",H99),VLOOKUP(A99,'Ref Taxo'!A:D,4,FALSE))</f>
        <v>1107</v>
      </c>
      <c r="D99" s="34">
        <v>0.01</v>
      </c>
      <c r="E99" s="35"/>
      <c r="F99" s="35" t="s">
        <v>5303</v>
      </c>
      <c r="G99" s="79"/>
      <c r="H99" s="80"/>
    </row>
    <row r="100" spans="1:8" ht="15">
      <c r="A100" s="33" t="s">
        <v>5305</v>
      </c>
      <c r="B100" s="20" t="str">
        <f>IF(A100="NEWCOD",IF(ISBLANK(G100),"renseigner le champ 'Nouveau taxon'",G100),VLOOKUP(A100,'Ref Taxo'!A:B,2,FALSE))</f>
        <v>Cyanophyceae</v>
      </c>
      <c r="C100" s="21">
        <f>IF(A100="NEWCOD",IF(ISBLANK(H100),"NoCod",H100),VLOOKUP(A100,'Ref Taxo'!A:D,4,FALSE))</f>
        <v>1099</v>
      </c>
      <c r="D100" s="34">
        <v>0.16</v>
      </c>
      <c r="E100" s="35"/>
      <c r="F100" s="35" t="s">
        <v>2290</v>
      </c>
      <c r="G100" s="79" t="s">
        <v>5304</v>
      </c>
      <c r="H100" s="80">
        <v>1099</v>
      </c>
    </row>
    <row r="101" spans="1:8" ht="15">
      <c r="A101" s="33" t="s">
        <v>1306</v>
      </c>
      <c r="B101" s="20" t="str">
        <f>IF(A101="NEWCOD",IF(ISBLANK(G101),"renseigner le champ 'Nouveau taxon'",G101),VLOOKUP(A101,'Ref Taxo'!A:B,2,FALSE))</f>
        <v>Oscillatoria</v>
      </c>
      <c r="C101" s="21">
        <f>IF(A101="NEWCOD",IF(ISBLANK(H101),"NoCod",H101),VLOOKUP(A101,'Ref Taxo'!A:D,4,FALSE))</f>
        <v>1108</v>
      </c>
      <c r="D101" s="34">
        <v>0.02</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0.22</v>
      </c>
      <c r="E102" s="35"/>
      <c r="F102" s="35" t="s">
        <v>2290</v>
      </c>
      <c r="G102" s="79"/>
      <c r="H102" s="80"/>
    </row>
    <row r="103" spans="1:8" ht="15">
      <c r="A103" s="33" t="s">
        <v>1941</v>
      </c>
      <c r="B103" s="20" t="str">
        <f>IF(A103="NEWCOD",IF(ISBLANK(G103),"renseigner le champ 'Nouveau taxon'",G103),VLOOKUP(A103,'Ref Taxo'!A:B,2,FALSE))</f>
        <v>Tolypothrix</v>
      </c>
      <c r="C103" s="21">
        <f>IF(A103="NEWCOD",IF(ISBLANK(H103),"NoCod",H103),VLOOKUP(A103,'Ref Taxo'!A:D,4,FALSE))</f>
        <v>6304</v>
      </c>
      <c r="D103" s="34">
        <v>0.01</v>
      </c>
      <c r="E103" s="35"/>
      <c r="F103" s="35" t="s">
        <v>2290</v>
      </c>
      <c r="G103" s="79"/>
      <c r="H103" s="80"/>
    </row>
    <row r="104" spans="1:8" ht="15">
      <c r="A104" s="33" t="s">
        <v>418</v>
      </c>
      <c r="B104" s="20" t="str">
        <f>IF(A104="NEWCOD",IF(ISBLANK(G104),"renseigner le champ 'Nouveau taxon'",G104),VLOOKUP(A104,'Ref Taxo'!A:B,2,FALSE))</f>
        <v>Chiloscyphus polyanthos</v>
      </c>
      <c r="C104" s="21">
        <f>IF(A104="NEWCOD",IF(ISBLANK(H104),"NoCod",H104),VLOOKUP(A104,'Ref Taxo'!A:D,4,FALSE))</f>
        <v>1186</v>
      </c>
      <c r="D104" s="34">
        <v>1.75</v>
      </c>
      <c r="E104" s="35"/>
      <c r="F104" s="35" t="s">
        <v>2290</v>
      </c>
      <c r="G104" s="79"/>
      <c r="H104" s="80"/>
    </row>
    <row r="105" spans="1:8" ht="15">
      <c r="A105" s="33" t="s">
        <v>995</v>
      </c>
      <c r="B105" s="20" t="str">
        <f>IF(A105="NEWCOD",IF(ISBLANK(G105),"renseigner le champ 'Nouveau taxon'",G105),VLOOKUP(A105,'Ref Taxo'!A:B,2,FALSE))</f>
        <v>Jungermannia exsertifolia</v>
      </c>
      <c r="C105" s="21">
        <f>IF(A105="NEWCOD",IF(ISBLANK(H105),"NoCod",H105),VLOOKUP(A105,'Ref Taxo'!A:D,4,FALSE))</f>
        <v>19821</v>
      </c>
      <c r="D105" s="34">
        <v>0.08</v>
      </c>
      <c r="E105" s="35"/>
      <c r="F105" s="35" t="s">
        <v>2290</v>
      </c>
      <c r="G105" s="79"/>
      <c r="H105" s="80"/>
    </row>
    <row r="106" spans="1:8" ht="15">
      <c r="A106" s="33" t="s">
        <v>1767</v>
      </c>
      <c r="B106" s="20" t="str">
        <f>IF(A106="NEWCOD",IF(ISBLANK(G106),"renseigner le champ 'Nouveau taxon'",G106),VLOOKUP(A106,'Ref Taxo'!A:B,2,FALSE))</f>
        <v>Scapania undulata</v>
      </c>
      <c r="C106" s="21">
        <f>IF(A106="NEWCOD",IF(ISBLANK(H106),"NoCod",H106),VLOOKUP(A106,'Ref Taxo'!A:D,4,FALSE))</f>
        <v>1213</v>
      </c>
      <c r="D106" s="34">
        <v>0.18</v>
      </c>
      <c r="E106" s="35"/>
      <c r="F106" s="35" t="s">
        <v>2290</v>
      </c>
      <c r="G106" s="79"/>
      <c r="H106" s="80"/>
    </row>
    <row r="107" spans="1:8" ht="15">
      <c r="A107" s="33" t="s">
        <v>172</v>
      </c>
      <c r="B107" s="20" t="str">
        <f>IF(A107="NEWCOD",IF(ISBLANK(G107),"renseigner le champ 'Nouveau taxon'",G107),VLOOKUP(A107,'Ref Taxo'!A:B,2,FALSE))</f>
        <v>Brachythecium rivulare</v>
      </c>
      <c r="C107" s="21">
        <f>IF(A107="NEWCOD",IF(ISBLANK(H107),"NoCod",H107),VLOOKUP(A107,'Ref Taxo'!A:D,4,FALSE))</f>
        <v>1260</v>
      </c>
      <c r="D107" s="34">
        <v>8.68</v>
      </c>
      <c r="E107" s="35"/>
      <c r="F107" s="35" t="s">
        <v>2290</v>
      </c>
      <c r="G107" s="79"/>
      <c r="H107" s="80"/>
    </row>
    <row r="108" spans="1:8" ht="15">
      <c r="A108" s="33" t="s">
        <v>748</v>
      </c>
      <c r="B108" s="20" t="str">
        <f>IF(A108="NEWCOD",IF(ISBLANK(G108),"renseigner le champ 'Nouveau taxon'",G108),VLOOKUP(A108,'Ref Taxo'!A:B,2,FALSE))</f>
        <v>Fissidens viridulus</v>
      </c>
      <c r="C108" s="21">
        <f>IF(A108="NEWCOD",IF(ISBLANK(H108),"NoCod",H108),VLOOKUP(A108,'Ref Taxo'!A:D,4,FALSE))</f>
        <v>1301</v>
      </c>
      <c r="D108" s="34">
        <v>0.01</v>
      </c>
      <c r="E108" s="35"/>
      <c r="F108" s="35" t="s">
        <v>5303</v>
      </c>
      <c r="G108" s="79"/>
      <c r="H108" s="80"/>
    </row>
    <row r="109" spans="1:8" ht="15">
      <c r="A109" s="33" t="s">
        <v>775</v>
      </c>
      <c r="B109" s="20" t="str">
        <f>IF(A109="NEWCOD",IF(ISBLANK(G109),"renseigner le champ 'Nouveau taxon'",G109),VLOOKUP(A109,'Ref Taxo'!A:B,2,FALSE))</f>
        <v>Fontinalis squamosa</v>
      </c>
      <c r="C109" s="21">
        <f>IF(A109="NEWCOD",IF(ISBLANK(H109),"NoCod",H109),VLOOKUP(A109,'Ref Taxo'!A:D,4,FALSE))</f>
        <v>1312</v>
      </c>
      <c r="D109" s="34">
        <v>0.12</v>
      </c>
      <c r="E109" s="35"/>
      <c r="F109" s="35" t="s">
        <v>2290</v>
      </c>
      <c r="G109" s="79"/>
      <c r="H109" s="80"/>
    </row>
    <row r="110" spans="1:8" ht="15">
      <c r="A110" s="33" t="s">
        <v>888</v>
      </c>
      <c r="B110" s="20" t="str">
        <f>IF(A110="NEWCOD",IF(ISBLANK(G110),"renseigner le champ 'Nouveau taxon'",G110),VLOOKUP(A110,'Ref Taxo'!A:B,2,FALSE))</f>
        <v>Hygrohypnum ochraceum</v>
      </c>
      <c r="C110" s="21">
        <f>IF(A110="NEWCOD",IF(ISBLANK(H110),"NoCod",H110),VLOOKUP(A110,'Ref Taxo'!A:D,4,FALSE))</f>
        <v>1241</v>
      </c>
      <c r="D110" s="34">
        <v>0.01</v>
      </c>
      <c r="E110" s="35"/>
      <c r="F110" s="35" t="s">
        <v>2290</v>
      </c>
      <c r="G110" s="79"/>
      <c r="H110" s="80"/>
    </row>
    <row r="111" spans="1:8" ht="15">
      <c r="A111" s="33" t="s">
        <v>1928</v>
      </c>
      <c r="B111" s="20" t="str">
        <f>IF(A111="NEWCOD",IF(ISBLANK(G111),"renseigner le champ 'Nouveau taxon'",G111),VLOOKUP(A111,'Ref Taxo'!A:B,2,FALSE))</f>
        <v>Thamnobryum alopecurum</v>
      </c>
      <c r="C111" s="21">
        <f>IF(A111="NEWCOD",IF(ISBLANK(H111),"NoCod",H111),VLOOKUP(A111,'Ref Taxo'!A:D,4,FALSE))</f>
        <v>1344</v>
      </c>
      <c r="D111" s="34">
        <v>0.95</v>
      </c>
      <c r="E111" s="35"/>
      <c r="F111" s="35" t="s">
        <v>2290</v>
      </c>
      <c r="G111" s="79"/>
      <c r="H111" s="80"/>
    </row>
    <row r="112" spans="1:8" ht="15">
      <c r="A112" s="33" t="s">
        <v>273</v>
      </c>
      <c r="B112" s="20" t="str">
        <f>IF(A112="NEWCOD",IF(ISBLANK(G112),"renseigner le champ 'Nouveau taxon'",G112),VLOOKUP(A112,'Ref Taxo'!A:B,2,FALSE))</f>
        <v>Cardamine raphanifolia</v>
      </c>
      <c r="C112" s="21">
        <f>IF(A112="NEWCOD",IF(ISBLANK(H112),"NoCod",H112),VLOOKUP(A112,'Ref Taxo'!A:D,4,FALSE))</f>
        <v>31520</v>
      </c>
      <c r="D112" s="34">
        <v>0.01</v>
      </c>
      <c r="E112" s="35"/>
      <c r="F112" s="35" t="s">
        <v>2290</v>
      </c>
      <c r="G112" s="79"/>
      <c r="H112" s="80"/>
    </row>
    <row r="113" spans="1:8" ht="15">
      <c r="A113" s="33" t="s">
        <v>796</v>
      </c>
      <c r="B113" s="20" t="str">
        <f>IF(A113="NEWCOD",IF(ISBLANK(G113),"renseigner le champ 'Nouveau taxon'",G113),VLOOKUP(A113,'Ref Taxo'!A:B,2,FALSE))</f>
        <v>Glechoma hederacea</v>
      </c>
      <c r="C113" s="21">
        <f>IF(A113="NEWCOD",IF(ISBLANK(H113),"NoCod",H113),VLOOKUP(A113,'Ref Taxo'!A:D,4,FALSE))</f>
        <v>19767</v>
      </c>
      <c r="D113" s="34">
        <v>0.01</v>
      </c>
      <c r="E113" s="35"/>
      <c r="F113" s="35" t="s">
        <v>2290</v>
      </c>
      <c r="G113" s="79"/>
      <c r="H113" s="80"/>
    </row>
    <row r="114" spans="1:8" ht="15">
      <c r="A114" s="33" t="s">
        <v>1616</v>
      </c>
      <c r="B114" s="20" t="str">
        <f>IF(A114="NEWCOD",IF(ISBLANK(G114),"renseigner le champ 'Nouveau taxon'",G114),VLOOKUP(A114,'Ref Taxo'!A:B,2,FALSE))</f>
        <v>Ranunculus repens</v>
      </c>
      <c r="C114" s="21">
        <f>IF(A114="NEWCOD",IF(ISBLANK(H114),"NoCod",H114),VLOOKUP(A114,'Ref Taxo'!A:D,4,FALSE))</f>
        <v>1910</v>
      </c>
      <c r="D114" s="34">
        <v>0.01</v>
      </c>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2021-03-12T12:54:39Z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