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73200" sheetId="2" r:id="rId2"/>
    <sheet name="Mises à jour" sheetId="3" r:id="rId3"/>
  </sheets>
  <definedNames/>
  <calcPr calcId="162913"/>
</workbook>
</file>

<file path=xl/sharedStrings.xml><?xml version="1.0" encoding="utf-8"?>
<sst xmlns="http://schemas.openxmlformats.org/spreadsheetml/2006/main" count="6480" uniqueCount="5303">
  <si>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</si>
  <si>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</si>
  <si>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</si>
  <si>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</si>
  <si>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</si>
  <si>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</si>
  <si>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</si>
  <si>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</si>
  <si>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</si>
  <si>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</si>
  <si>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</si>
  <si>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</si>
  <si>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</si>
  <si>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</si>
  <si>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</si>
  <si>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</si>
  <si>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</si>
  <si>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</si>
  <si>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</si>
  <si>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</si>
  <si>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</si>
  <si>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</si>
  <si>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</si>
  <si>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</si>
  <si>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</si>
  <si>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</si>
  <si>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</si>
  <si>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</si>
  <si>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</si>
  <si>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</si>
  <si>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</si>
  <si>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</si>
  <si>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</si>
  <si>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</si>
  <si>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</si>
  <si>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</si>
  <si>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</si>
  <si>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</si>
  <si>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</si>
  <si>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</si>
  <si>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</si>
  <si>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</si>
  <si>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</si>
  <si>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</si>
  <si>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</si>
  <si>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</si>
  <si>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</si>
  <si>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</si>
  <si>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</si>
  <si>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</si>
  <si>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</si>
  <si>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</si>
  <si>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</si>
  <si>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</si>
  <si>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</si>
  <si>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</si>
  <si>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</si>
  <si>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</si>
  <si>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</si>
  <si>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</si>
  <si>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</si>
  <si>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</si>
  <si>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</si>
  <si>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</si>
  <si>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</si>
  <si>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</si>
  <si>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</si>
  <si>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</si>
  <si>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</si>
  <si>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</si>
  <si>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</si>
  <si>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</si>
  <si>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</si>
  <si>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</si>
  <si>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</si>
  <si>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</si>
  <si>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</si>
  <si>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</si>
  <si>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</si>
  <si>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</si>
  <si>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</si>
  <si>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</si>
  <si>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</si>
  <si>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</si>
  <si>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</si>
  <si>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</si>
  <si>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</si>
  <si>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</si>
  <si>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</si>
  <si>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</si>
  <si>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</si>
  <si>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</si>
  <si>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</si>
  <si>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</si>
  <si>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</si>
  <si>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</si>
  <si>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</si>
  <si>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</si>
  <si>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</si>
  <si>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</si>
  <si>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</si>
  <si>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</si>
  <si>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</si>
  <si>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</si>
  <si>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</si>
  <si>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</si>
  <si>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</si>
  <si>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</si>
  <si>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</si>
  <si>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</si>
  <si>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</si>
  <si>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</si>
  <si>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</si>
  <si>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</si>
  <si>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</si>
  <si>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</si>
  <si>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</si>
  <si>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</si>
  <si>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</si>
  <si>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</si>
  <si>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</si>
  <si>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</si>
  <si>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</si>
  <si>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</si>
  <si>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</si>
  <si>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</si>
  <si>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</si>
  <si>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</si>
  <si>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</si>
  <si>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</si>
  <si>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</si>
  <si>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</si>
  <si>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</si>
  <si>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</si>
  <si>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</si>
  <si>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</si>
  <si>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</si>
  <si>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</si>
  <si>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</si>
  <si>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</si>
  <si>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</si>
  <si>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</si>
  <si>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</si>
  <si>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</si>
  <si>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</si>
  <si>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</si>
  <si>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</si>
  <si>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</si>
  <si>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</si>
  <si>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</si>
  <si>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</si>
  <si>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</si>
  <si>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</si>
  <si>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</si>
  <si>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</si>
  <si>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</si>
  <si>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</si>
  <si>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</si>
  <si>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</si>
  <si>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</si>
  <si>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</si>
  <si>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</si>
  <si>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</si>
  <si>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</si>
  <si>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</si>
  <si>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</si>
  <si>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</si>
  <si>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</si>
  <si>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</si>
  <si>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</si>
  <si>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</si>
  <si>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</si>
  <si>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</si>
  <si>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</si>
  <si>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</si>
  <si>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</si>
  <si>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</si>
  <si>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</si>
  <si>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</si>
  <si>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</si>
  <si>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</si>
  <si>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</si>
  <si>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</si>
  <si>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</si>
  <si>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</si>
  <si>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</si>
  <si>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</si>
  <si>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</si>
  <si>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</si>
  <si>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</si>
  <si>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</si>
  <si>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</si>
  <si>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</si>
  <si>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</si>
  <si>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</si>
  <si>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</si>
  <si>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</si>
  <si>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</si>
  <si>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</si>
  <si>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</si>
  <si>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</si>
  <si>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</si>
  <si>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</si>
  <si>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</si>
  <si>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</si>
  <si>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</si>
  <si>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</si>
  <si>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</si>
  <si>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</si>
  <si>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</si>
  <si>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</si>
  <si>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</si>
  <si>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</si>
  <si>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</si>
  <si>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</si>
  <si>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</si>
  <si>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</si>
  <si>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</si>
  <si>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</si>
  <si>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</si>
  <si>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</si>
  <si>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</si>
  <si>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</si>
  <si>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</si>
  <si>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</si>
  <si>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</si>
  <si>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</si>
  <si>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</si>
  <si>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</si>
  <si>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</si>
  <si>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</si>
  <si>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</si>
  <si>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</si>
  <si>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</si>
  <si>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</si>
  <si>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</si>
  <si>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</si>
  <si>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</si>
  <si>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</si>
  <si>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</si>
  <si>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</si>
  <si>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</si>
  <si>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</si>
  <si>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</si>
  <si>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</si>
  <si>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</si>
  <si>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</si>
  <si>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</si>
  <si>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</si>
  <si>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</si>
  <si>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</si>
  <si>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</si>
  <si>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</si>
  <si>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</si>
  <si>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</si>
  <si>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</si>
  <si>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</si>
  <si>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</si>
  <si>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</si>
  <si>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</si>
  <si>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</si>
  <si>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</si>
  <si>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</si>
  <si>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</si>
  <si>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</si>
  <si>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</si>
  <si>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</si>
  <si>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</si>
  <si>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</si>
  <si>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</si>
  <si>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</si>
  <si>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</si>
  <si>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</si>
  <si>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</si>
  <si>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</si>
  <si>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</si>
  <si>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</si>
  <si>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</si>
  <si>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</si>
  <si>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</si>
  <si>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</si>
  <si>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</si>
  <si>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</si>
  <si>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</si>
  <si>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</si>
  <si>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</si>
  <si>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</si>
  <si>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</si>
  <si>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</si>
  <si>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</si>
  <si>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</si>
  <si>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</si>
  <si>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</si>
  <si>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</si>
  <si>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</si>
  <si>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</si>
  <si>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</si>
  <si>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</si>
  <si>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</si>
  <si>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</si>
  <si>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</si>
  <si>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</si>
  <si>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</si>
  <si>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</si>
  <si>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</si>
  <si>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</si>
  <si>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</si>
  <si>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</si>
  <si>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</si>
  <si>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</si>
  <si>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</si>
  <si>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</si>
  <si>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</si>
  <si>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</si>
  <si>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</si>
  <si>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</si>
  <si>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</si>
  <si>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</si>
  <si>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</si>
  <si>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</si>
  <si>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</si>
  <si>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</si>
  <si>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</si>
  <si>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</si>
  <si>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</si>
  <si>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</si>
  <si>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</si>
  <si>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</si>
  <si>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</si>
  <si>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</si>
  <si>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</si>
  <si>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</si>
  <si>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</si>
  <si>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</si>
  <si>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</si>
  <si>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</si>
  <si>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</si>
  <si>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</si>
  <si>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</si>
  <si>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</si>
  <si>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</si>
  <si>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</si>
  <si>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</si>
  <si>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</si>
  <si>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</si>
  <si>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</si>
  <si>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</si>
  <si>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</si>
  <si>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</si>
  <si>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</si>
  <si>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</si>
  <si>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</si>
  <si>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</si>
  <si>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</si>
  <si>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</si>
  <si>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</si>
  <si>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</si>
  <si>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</si>
  <si>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</si>
  <si>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</si>
  <si>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</si>
  <si>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</si>
  <si>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</si>
  <si>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</si>
  <si>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</si>
  <si>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</si>
  <si>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</si>
  <si>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</si>
  <si>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</si>
  <si>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</si>
  <si>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</si>
  <si>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</si>
  <si>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</si>
  <si>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</si>
  <si>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</si>
  <si>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</si>
  <si>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</si>
  <si>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</si>
  <si>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</si>
  <si>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</si>
  <si>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</si>
  <si>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</si>
  <si>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</si>
  <si>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</si>
  <si>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</si>
  <si>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</si>
  <si>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</si>
  <si>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</si>
  <si>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</si>
  <si>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</si>
  <si>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</si>
  <si>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</si>
  <si>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</si>
  <si>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</si>
  <si>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</si>
  <si>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</si>
  <si>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</si>
  <si>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</si>
  <si>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</si>
  <si>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</si>
  <si>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</si>
  <si>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</si>
  <si>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</si>
  <si>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</si>
  <si>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</si>
  <si>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</si>
  <si>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</si>
  <si>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</si>
  <si>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</si>
  <si>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</si>
  <si>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</si>
  <si>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</si>
  <si>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</si>
  <si>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</si>
  <si>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</si>
  <si>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</si>
  <si>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</si>
  <si>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</si>
  <si>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</si>
  <si>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</si>
  <si>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</si>
  <si>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</si>
  <si>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</si>
  <si>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</si>
  <si>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</si>
  <si>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</si>
  <si>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</si>
  <si>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</si>
  <si>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</si>
  <si>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</si>
  <si>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</si>
  <si>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</si>
  <si>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</si>
  <si>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</si>
  <si>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</si>
  <si>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</si>
  <si>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</si>
  <si>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</si>
  <si>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</si>
  <si>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</si>
  <si>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</si>
  <si>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</si>
  <si>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</si>
  <si>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</si>
  <si>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</si>
  <si>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</si>
  <si>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</si>
  <si>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</si>
  <si>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</si>
  <si>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</si>
  <si>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</si>
  <si>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</si>
  <si>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</si>
  <si>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</si>
  <si>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</si>
  <si>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</si>
  <si>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</si>
  <si>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</si>
  <si>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</si>
  <si>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</si>
  <si>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</si>
  <si>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</si>
  <si>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</si>
  <si>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</si>
  <si>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</si>
  <si>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</si>
  <si>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</si>
  <si>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</si>
  <si>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</si>
  <si>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</si>
  <si>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</si>
  <si>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</si>
  <si>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</si>
  <si>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</si>
  <si>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</si>
  <si>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</si>
  <si>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</si>
  <si>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</si>
  <si>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</si>
  <si>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</si>
  <si>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</si>
  <si>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</si>
  <si>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</si>
  <si>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</si>
  <si>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</si>
  <si>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</si>
  <si>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</si>
  <si>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</si>
  <si>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</si>
  <si>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</si>
  <si>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</si>
  <si>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</si>
  <si>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</si>
  <si>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</si>
  <si>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</si>
  <si>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</si>
  <si>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</si>
  <si>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</si>
  <si>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</si>
  <si>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</si>
  <si>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</si>
  <si>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</si>
  <si>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</si>
  <si>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</si>
  <si>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</si>
  <si>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</si>
  <si>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</si>
  <si>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</si>
  <si>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</si>
  <si>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</si>
  <si>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</si>
  <si>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</si>
  <si>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</si>
  <si>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</si>
  <si>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</si>
  <si>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</si>
  <si>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</si>
  <si>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</si>
  <si>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</si>
  <si>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</si>
  <si>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</si>
  <si>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</si>
  <si>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</si>
  <si>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</si>
  <si>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</si>
  <si>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</si>
  <si>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</si>
  <si>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</si>
  <si>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</si>
  <si>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</si>
  <si>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</si>
  <si>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</si>
  <si>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</si>
  <si>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</si>
  <si>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</si>
  <si>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</si>
  <si>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</si>
  <si>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</si>
  <si>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</si>
  <si>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</si>
  <si>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</si>
  <si>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</si>
  <si>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</si>
  <si>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</si>
  <si>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</si>
  <si>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</si>
  <si>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</si>
  <si>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</si>
  <si>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</si>
  <si>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</si>
  <si>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</si>
  <si>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</si>
  <si>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</si>
  <si>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</si>
  <si>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</si>
  <si>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</si>
  <si>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</si>
  <si>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</si>
  <si>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</si>
  <si>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</si>
  <si>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</si>
  <si>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</si>
  <si>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</si>
  <si>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</si>
  <si>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</si>
  <si>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</si>
  <si>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</si>
  <si>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</si>
  <si>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</si>
  <si>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</si>
  <si>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</si>
  <si>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</si>
  <si>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</si>
  <si>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</si>
  <si>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</si>
  <si>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</si>
  <si>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</si>
  <si>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</si>
  <si>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</si>
  <si>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</si>
  <si>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</si>
  <si>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</si>
  <si>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</si>
  <si>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</si>
  <si>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</si>
  <si>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</si>
  <si>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</si>
  <si>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</si>
  <si>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</si>
  <si>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</si>
  <si>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</si>
  <si>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</si>
  <si>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</si>
  <si>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</si>
  <si>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</si>
  <si>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</si>
  <si>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</si>
  <si>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</si>
  <si>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</si>
  <si>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</si>
  <si>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</si>
  <si>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</si>
  <si>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</si>
  <si>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</si>
  <si>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</si>
  <si>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</si>
  <si>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</si>
  <si>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</si>
  <si>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</si>
  <si>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</si>
  <si>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</si>
  <si>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</si>
  <si>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</si>
  <si>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</si>
  <si>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</si>
  <si>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</si>
  <si>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</si>
  <si>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</si>
  <si>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</si>
  <si>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</si>
  <si>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</si>
  <si>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</si>
  <si>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</si>
  <si>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</si>
  <si>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</si>
  <si>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</si>
  <si>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</si>
  <si>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</si>
  <si>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</si>
  <si>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</si>
  <si>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</si>
  <si>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</si>
  <si>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</si>
  <si>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</si>
  <si>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</si>
  <si>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</si>
  <si>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</si>
  <si>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</si>
  <si>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</si>
  <si>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</si>
  <si>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</si>
  <si>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</si>
  <si>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</si>
  <si>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</si>
  <si>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</si>
  <si>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</si>
  <si>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</si>
  <si>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</si>
  <si>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</si>
  <si>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</si>
  <si>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</si>
  <si>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</si>
  <si>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</si>
  <si>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</si>
  <si>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</si>
  <si>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</si>
  <si>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</si>
  <si>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</si>
  <si>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</si>
  <si>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</si>
  <si>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</si>
  <si>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</si>
  <si>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</si>
  <si>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</si>
  <si>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</si>
  <si>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</si>
  <si>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</si>
  <si>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</si>
  <si>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</si>
  <si>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</si>
  <si>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</si>
  <si>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</si>
  <si>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</si>
  <si>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</si>
  <si>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</si>
  <si>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</si>
  <si>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</si>
  <si>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</si>
  <si>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</si>
  <si>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</si>
  <si>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</si>
  <si>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</si>
  <si>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</si>
  <si>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</si>
  <si>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</si>
  <si>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</si>
  <si>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</si>
  <si>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</si>
  <si>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</si>
  <si>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</si>
  <si>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</si>
  <si>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</si>
  <si>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</si>
  <si>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</si>
  <si>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</si>
  <si>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</si>
  <si>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</si>
  <si>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</si>
  <si>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</si>
  <si>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</si>
  <si>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</si>
  <si>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</si>
  <si>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</si>
  <si>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</si>
  <si>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</si>
  <si>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</si>
  <si>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</si>
  <si>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</si>
  <si>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</si>
  <si>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</si>
  <si>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</si>
  <si>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</si>
  <si>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</si>
  <si>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</si>
  <si>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</si>
  <si>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</si>
  <si>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</si>
  <si>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</si>
  <si>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</si>
  <si>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</si>
  <si>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</si>
  <si>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</si>
  <si>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</si>
  <si>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</si>
  <si>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</si>
  <si>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</si>
  <si>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</si>
  <si>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</si>
  <si>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</si>
  <si>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</si>
  <si>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</si>
  <si>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</si>
  <si>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</si>
  <si>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</si>
  <si>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</si>
  <si>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</si>
  <si>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</si>
  <si>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</si>
  <si>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</si>
  <si>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</si>
  <si>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</si>
  <si>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</si>
  <si>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</si>
  <si>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</si>
  <si>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</si>
  <si>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</si>
  <si>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</si>
  <si>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</si>
  <si>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</si>
  <si>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</si>
  <si>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</si>
  <si>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</si>
  <si>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</si>
  <si>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</si>
  <si>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</si>
  <si>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</si>
  <si>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</si>
  <si>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</si>
  <si>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</si>
  <si>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</si>
  <si>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</si>
  <si>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</si>
  <si>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</si>
  <si>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</si>
  <si>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</si>
  <si>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</si>
  <si>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</si>
  <si>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</si>
  <si>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</si>
  <si>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</si>
  <si>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</si>
  <si>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</si>
  <si>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</si>
  <si>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</si>
  <si>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</si>
  <si>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</si>
  <si>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</si>
  <si>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</si>
  <si>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</si>
  <si>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</si>
  <si>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</si>
  <si>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</si>
  <si>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</si>
  <si>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</si>
  <si>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</si>
  <si>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</si>
  <si>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</si>
  <si>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</si>
  <si>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</si>
  <si>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</si>
  <si>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</si>
  <si>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</si>
  <si>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</si>
  <si>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</si>
  <si>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</si>
  <si>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</si>
  <si>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</si>
  <si>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</si>
  <si>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</si>
  <si>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</si>
  <si>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</si>
  <si>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</si>
  <si>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</si>
  <si>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</si>
  <si>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</si>
  <si>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</si>
  <si>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</si>
  <si>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</si>
  <si>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</si>
  <si>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</si>
  <si>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</si>
  <si>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</si>
  <si>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</si>
  <si>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</si>
  <si>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</si>
  <si>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</si>
  <si>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</si>
  <si>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</si>
  <si>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</si>
  <si>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</si>
  <si>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</si>
  <si>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</si>
  <si>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</si>
  <si>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</si>
  <si>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</si>
  <si>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</si>
  <si>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</si>
  <si>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</si>
  <si>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</si>
  <si>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</si>
  <si>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</si>
  <si>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</si>
  <si>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</si>
  <si>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</si>
  <si>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</si>
  <si>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</si>
  <si>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</si>
  <si>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</si>
  <si>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</si>
  <si>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</si>
  <si>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</si>
  <si>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</si>
  <si>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</si>
  <si>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</si>
  <si>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</si>
  <si>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</si>
  <si>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</si>
  <si>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</si>
  <si>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</si>
  <si>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</si>
  <si>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</si>
  <si>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</si>
  <si>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</si>
  <si>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</si>
  <si>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</si>
  <si>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</si>
  <si>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</si>
  <si>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</si>
  <si>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</si>
  <si>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</si>
  <si>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</si>
  <si>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</si>
  <si>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</si>
  <si>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</si>
  <si>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</si>
  <si>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</si>
  <si>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</si>
  <si>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</si>
  <si>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</si>
  <si>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</si>
  <si>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</si>
  <si>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</si>
  <si>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</si>
  <si>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</si>
  <si>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</si>
  <si>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</si>
  <si>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</si>
  <si>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</si>
  <si>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</si>
  <si>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</si>
  <si>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</si>
  <si>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</si>
  <si>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</si>
  <si>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</si>
  <si>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</si>
  <si>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</si>
  <si>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</si>
  <si>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</si>
  <si>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</si>
  <si>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</si>
  <si>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</si>
  <si>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</si>
  <si>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</si>
  <si>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</si>
  <si>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</si>
  <si>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</si>
  <si>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</si>
  <si>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</si>
  <si>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</si>
  <si>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</si>
  <si>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</si>
  <si>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</si>
  <si>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</si>
  <si>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</si>
  <si>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</si>
  <si>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</si>
  <si>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</si>
  <si>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</si>
  <si>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</si>
  <si>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</si>
  <si>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</si>
  <si>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</si>
  <si>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</si>
  <si>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</si>
  <si>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</si>
  <si>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</si>
  <si>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</si>
  <si>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</si>
  <si>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</si>
  <si>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</si>
  <si>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</si>
  <si>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</si>
  <si>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</si>
  <si>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</si>
  <si>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</si>
  <si>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</si>
  <si>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</si>
  <si>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</si>
  <si>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</si>
  <si>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</si>
  <si>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</si>
  <si>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</si>
  <si>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</si>
  <si>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</si>
  <si>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</si>
  <si>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</si>
  <si>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</si>
  <si>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</si>
  <si>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</si>
  <si>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</si>
  <si>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</si>
  <si>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</si>
  <si>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</si>
  <si>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</si>
  <si>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</si>
  <si>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</si>
  <si>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</si>
  <si>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</si>
  <si>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</si>
  <si>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</si>
  <si>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</si>
  <si>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</si>
  <si>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</si>
  <si>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</si>
  <si>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</si>
  <si>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</si>
  <si>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</si>
  <si>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</si>
  <si>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</si>
  <si>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</si>
  <si>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</si>
  <si>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</si>
  <si>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</si>
  <si>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</si>
  <si>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</si>
  <si>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</si>
  <si>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</si>
  <si>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</si>
  <si>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</si>
  <si>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</si>
  <si>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</si>
  <si>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</si>
  <si>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</si>
  <si>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</si>
  <si>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</si>
  <si>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</si>
  <si>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</si>
  <si>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</si>
  <si>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</si>
  <si>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</si>
  <si>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</si>
  <si>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</si>
  <si>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</si>
  <si>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</si>
  <si>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</si>
  <si>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</si>
  <si>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</si>
  <si>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</si>
  <si>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</si>
  <si>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</si>
  <si>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</si>
  <si>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</si>
  <si>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</si>
  <si>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</si>
  <si>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</si>
  <si>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</si>
  <si>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</si>
  <si>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</si>
  <si>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</si>
  <si>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</si>
  <si>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</si>
  <si>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</si>
  <si>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</si>
  <si>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</si>
  <si>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</si>
  <si>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</si>
  <si>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</si>
  <si>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</si>
  <si>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</si>
  <si>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</si>
  <si>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</si>
  <si>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</si>
  <si>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</si>
  <si>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</si>
  <si>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</si>
  <si>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</si>
  <si>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</si>
  <si>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</si>
  <si>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</si>
  <si>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</si>
  <si>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</si>
  <si>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</si>
  <si>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</si>
  <si>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</si>
  <si>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</si>
  <si>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</si>
  <si>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</si>
  <si>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</si>
  <si>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</si>
  <si>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</si>
  <si>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</si>
  <si>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</si>
  <si>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</si>
  <si>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</si>
  <si>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</si>
  <si>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</si>
  <si>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</si>
  <si>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</si>
  <si>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</si>
  <si>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</si>
  <si>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</si>
  <si>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</si>
  <si>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</si>
  <si>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</si>
  <si>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</si>
  <si>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</si>
  <si>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</si>
  <si>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</si>
  <si>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</si>
  <si>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</si>
  <si>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</si>
  <si>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</si>
  <si>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</si>
  <si>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</si>
  <si>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</si>
  <si>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</si>
  <si>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</si>
  <si>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</si>
  <si>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</si>
  <si>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</si>
  <si>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</si>
  <si>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</si>
  <si>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</si>
  <si>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</si>
  <si>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</si>
  <si>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</si>
  <si>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</si>
  <si>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</si>
  <si>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</si>
  <si>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</si>
  <si>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</si>
  <si>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</si>
  <si>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</si>
  <si>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</si>
  <si>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</si>
  <si>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</si>
  <si>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</si>
  <si>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</si>
  <si>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</si>
  <si>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</si>
  <si>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</si>
  <si>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</si>
  <si>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</si>
  <si>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</si>
  <si>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</si>
  <si>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</si>
  <si>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</si>
  <si>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</si>
  <si>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</si>
  <si>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</si>
  <si>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</si>
  <si>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</si>
  <si>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</si>
  <si>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</si>
  <si>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</si>
  <si>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</si>
  <si>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</si>
  <si>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</si>
  <si>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</si>
  <si>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</si>
  <si>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</si>
  <si>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</si>
  <si>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</si>
  <si>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</si>
  <si>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</si>
  <si>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</si>
  <si>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</si>
  <si>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</si>
  <si>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</si>
  <si>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</si>
  <si>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</si>
  <si>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</si>
  <si>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</si>
  <si>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</si>
  <si>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</si>
  <si>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</si>
  <si>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</si>
  <si>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</si>
  <si>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</si>
  <si>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</si>
  <si>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</si>
  <si>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</si>
  <si>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</si>
  <si>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</si>
  <si>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</si>
  <si>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</si>
  <si>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</si>
  <si>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</si>
  <si>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</si>
  <si>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</si>
  <si>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</si>
  <si>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</si>
  <si>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</si>
  <si>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</si>
  <si>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</si>
  <si>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</si>
  <si>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</si>
  <si>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</si>
  <si>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</si>
  <si>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</si>
  <si>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</si>
  <si>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</si>
  <si>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</si>
  <si>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</si>
  <si>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</si>
  <si>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</si>
  <si>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</si>
  <si>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</si>
  <si>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</si>
  <si>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</si>
  <si>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</si>
  <si>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</si>
  <si>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</si>
  <si>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</si>
  <si>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</si>
  <si>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</si>
  <si>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</si>
  <si>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</si>
  <si>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</si>
  <si>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</si>
  <si>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</si>
  <si>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</si>
  <si>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</si>
  <si>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</si>
  <si>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</si>
  <si>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</si>
  <si>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</si>
  <si>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</si>
  <si>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</si>
  <si>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</si>
  <si>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</si>
  <si>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</si>
  <si>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</si>
  <si>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</si>
  <si>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</si>
  <si>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</si>
  <si>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</si>
  <si>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</si>
  <si>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</si>
  <si>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</si>
  <si>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</si>
  <si>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</si>
  <si>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</si>
  <si>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</si>
  <si>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</si>
  <si>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</si>
  <si>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</si>
  <si>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</si>
  <si>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</si>
  <si>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</si>
  <si>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</si>
  <si>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</si>
  <si>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</si>
  <si>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</si>
  <si>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</si>
  <si>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</si>
  <si>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</si>
  <si>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</si>
  <si>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</si>
  <si>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</si>
  <si>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</si>
  <si>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</si>
  <si>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</si>
  <si>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</si>
  <si>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</si>
  <si>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</si>
  <si>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</si>
  <si>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</si>
  <si>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</si>
  <si>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</si>
  <si>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</si>
  <si>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</si>
  <si>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</si>
  <si>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</si>
  <si>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</si>
  <si>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</si>
  <si>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</si>
  <si>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</si>
  <si>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</si>
  <si>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</si>
  <si>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</si>
  <si>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</si>
  <si>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</si>
  <si>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</si>
  <si>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</si>
  <si>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</si>
  <si>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</si>
  <si>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</si>
  <si>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</si>
  <si>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</si>
  <si>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</si>
  <si>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</si>
  <si>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</si>
  <si>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</si>
  <si>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</si>
  <si>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</si>
  <si>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</si>
  <si>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</si>
  <si>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</si>
  <si>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</si>
  <si>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</si>
  <si>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</si>
  <si>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</si>
  <si>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</si>
  <si>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</si>
  <si>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</si>
  <si>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</si>
  <si>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</si>
  <si>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</si>
  <si>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</si>
  <si>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</si>
  <si>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</si>
  <si>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</si>
  <si>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</si>
  <si>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</si>
  <si>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</si>
  <si>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</si>
  <si>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</si>
  <si>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</si>
  <si>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</si>
  <si>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</si>
  <si>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</si>
  <si>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</si>
  <si>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</si>
  <si>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</si>
  <si>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</si>
  <si>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</si>
  <si>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</si>
  <si>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</si>
  <si>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</si>
  <si>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</si>
  <si>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</si>
  <si>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</si>
  <si>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</si>
  <si>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</si>
  <si>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</si>
  <si>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</si>
  <si>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</si>
  <si>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</si>
  <si>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</si>
  <si>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</si>
  <si>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</si>
  <si>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</si>
  <si>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</si>
  <si>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</si>
  <si>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</si>
  <si>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</si>
  <si>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</si>
  <si>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</si>
  <si>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</si>
  <si>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</si>
  <si>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</si>
  <si>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</si>
  <si>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</si>
  <si>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</si>
  <si>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</si>
  <si>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</si>
  <si>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</si>
  <si>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</si>
  <si>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</si>
  <si>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</si>
  <si>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</si>
  <si>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</si>
  <si>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</si>
  <si>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</si>
  <si>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</si>
  <si>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</si>
  <si>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</si>
  <si>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</si>
  <si>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</si>
  <si>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</si>
  <si>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</si>
  <si>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</si>
  <si>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</si>
  <si>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</si>
  <si>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</si>
  <si>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</si>
  <si>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</si>
  <si>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</si>
  <si>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</si>
  <si>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</si>
  <si>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</si>
  <si>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</si>
  <si>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</si>
  <si>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</si>
  <si>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</si>
  <si>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</si>
  <si>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</si>
  <si>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</si>
  <si>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</si>
  <si>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</si>
  <si>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</si>
  <si>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</si>
  <si>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</si>
  <si>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</si>
  <si>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</si>
  <si>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</si>
  <si>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</si>
  <si>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</si>
  <si>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</si>
  <si>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</si>
  <si>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</si>
  <si>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</si>
  <si>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</si>
  <si>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</si>
  <si>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</si>
  <si>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</si>
  <si>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</si>
  <si>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</si>
  <si>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</si>
  <si>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</si>
  <si>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</si>
  <si>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</si>
  <si>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</si>
  <si>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</si>
  <si>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</si>
  <si>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</si>
  <si>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</si>
  <si>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</si>
  <si>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</si>
  <si>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</si>
  <si>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</si>
  <si>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</si>
  <si>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</si>
  <si>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</si>
  <si>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</si>
  <si>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</si>
  <si>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</si>
  <si>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</si>
  <si>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</si>
  <si>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</si>
  <si>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</si>
  <si>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</si>
  <si>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</si>
  <si>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</si>
  <si>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</si>
  <si>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</si>
  <si>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</si>
  <si>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</si>
  <si>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</si>
  <si>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</si>
  <si>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</si>
  <si>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</si>
  <si>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</si>
  <si>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</si>
  <si>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</si>
  <si>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</si>
  <si>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</si>
  <si>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</si>
  <si>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</si>
  <si>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</si>
  <si>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</si>
  <si>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</si>
  <si>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</si>
  <si>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</si>
  <si>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</si>
  <si>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</si>
  <si>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</si>
  <si>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</si>
  <si>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</si>
  <si>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</si>
  <si>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</si>
  <si>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</si>
  <si>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</si>
  <si>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</si>
  <si>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</si>
  <si>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</si>
  <si>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</si>
  <si>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</si>
  <si>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</si>
  <si>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</si>
  <si>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</si>
  <si>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</si>
  <si>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</si>
  <si>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</si>
  <si>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</si>
  <si>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</si>
  <si>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</si>
  <si>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</si>
  <si>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</si>
  <si>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</si>
  <si>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</si>
  <si>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</si>
  <si>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</si>
  <si>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</si>
  <si>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</si>
  <si>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</si>
  <si>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</si>
  <si>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</si>
  <si>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</si>
  <si>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</si>
  <si>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</si>
  <si>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</si>
  <si>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</si>
  <si>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</si>
  <si>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</si>
  <si>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</si>
  <si>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</si>
  <si>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</si>
  <si>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</si>
  <si>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</si>
  <si>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</si>
  <si>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</si>
  <si>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</si>
  <si>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</si>
  <si>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</si>
  <si>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</si>
  <si>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</si>
  <si>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</si>
  <si>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</si>
  <si>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</si>
  <si>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</si>
  <si>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</si>
  <si>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</si>
  <si>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</si>
  <si>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</si>
  <si>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</si>
  <si>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</si>
  <si>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</si>
  <si>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</si>
  <si>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</si>
  <si>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</si>
  <si>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</si>
  <si>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</si>
  <si>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</si>
  <si>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</si>
  <si>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</si>
  <si>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</si>
  <si>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</si>
  <si>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</si>
  <si>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</si>
  <si>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</si>
  <si>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</si>
  <si>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</si>
  <si>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</si>
  <si>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</si>
  <si>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</si>
  <si>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</si>
  <si>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</si>
  <si>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</si>
  <si>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</si>
  <si>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</si>
  <si>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</si>
  <si>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</si>
  <si>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</si>
  <si>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</si>
  <si>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</si>
  <si>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</si>
  <si>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</si>
  <si>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</si>
  <si>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</si>
  <si>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</si>
  <si>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</si>
  <si>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</si>
  <si>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</si>
  <si>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</si>
  <si>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</si>
  <si>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</si>
  <si>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</si>
  <si>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</si>
  <si>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</si>
  <si>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</si>
  <si>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</si>
  <si>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</si>
  <si>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</si>
  <si>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</si>
  <si>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</si>
  <si>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</si>
  <si>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</si>
  <si>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</si>
  <si>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</si>
  <si>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</si>
  <si>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</si>
  <si>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</si>
  <si>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</si>
  <si>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</si>
  <si>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</si>
  <si>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</si>
  <si>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</si>
  <si>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</si>
  <si>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</si>
  <si>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</si>
  <si>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</si>
  <si>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</si>
  <si>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</si>
  <si>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</si>
  <si>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</si>
  <si>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</si>
  <si>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</si>
  <si>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</si>
  <si>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</si>
  <si>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</si>
  <si>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</si>
  <si>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</si>
  <si>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</si>
  <si>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</si>
  <si>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</si>
  <si>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</si>
  <si>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</si>
  <si>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</si>
  <si>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</si>
  <si>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</si>
  <si>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</si>
  <si>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</si>
  <si>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</si>
  <si>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</si>
  <si>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</si>
  <si>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</si>
  <si>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</si>
  <si>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</si>
  <si>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</si>
  <si>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</si>
  <si>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</si>
  <si>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</si>
  <si>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</si>
  <si>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</si>
  <si>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</si>
  <si>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</si>
  <si>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</si>
  <si>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</si>
  <si>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</si>
  <si>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</si>
  <si>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</si>
  <si>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</si>
  <si>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</si>
  <si>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</si>
  <si>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</si>
  <si>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</si>
  <si>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</si>
  <si>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</si>
  <si>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</si>
  <si>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</si>
  <si>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</si>
  <si>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</si>
  <si>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</si>
  <si>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</si>
  <si>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</si>
  <si>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</si>
  <si>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</si>
  <si>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</si>
  <si>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</si>
  <si>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</si>
  <si>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</si>
  <si>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</si>
  <si>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</si>
  <si>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</si>
  <si>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</si>
  <si>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</si>
  <si>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</si>
  <si>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</si>
  <si>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</si>
  <si>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</si>
  <si>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</si>
  <si>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</si>
  <si>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</si>
  <si>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</si>
  <si>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</si>
  <si>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</si>
  <si>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</si>
  <si>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</si>
  <si>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</si>
  <si>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</si>
  <si>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</si>
  <si>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</si>
  <si>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</si>
  <si>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</si>
  <si>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</si>
  <si>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</si>
  <si>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</si>
  <si>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</si>
  <si>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</si>
  <si>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</si>
  <si>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</si>
  <si>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</si>
  <si>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</si>
  <si>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</si>
  <si>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</si>
  <si>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</si>
  <si>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</si>
  <si>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</si>
  <si>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</si>
  <si>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</si>
  <si>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</si>
  <si>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</si>
  <si>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</si>
  <si>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</si>
  <si>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</si>
  <si>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</si>
  <si>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</si>
  <si>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</si>
  <si>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</si>
  <si>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</si>
  <si>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</si>
  <si>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</si>
  <si>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</si>
  <si>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</si>
  <si>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</si>
  <si>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</si>
  <si>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</si>
  <si>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</si>
  <si>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</si>
  <si>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</si>
  <si>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</si>
  <si>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</si>
  <si>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</si>
  <si>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</si>
  <si>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</si>
  <si>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</si>
  <si>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</si>
  <si>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</si>
  <si>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</si>
  <si>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</si>
  <si>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</si>
  <si>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</si>
  <si>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</si>
  <si>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</si>
  <si>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</si>
  <si>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</si>
  <si>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</si>
  <si>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</si>
  <si>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</si>
  <si>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</si>
  <si>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</si>
  <si>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</si>
  <si>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</si>
  <si>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</si>
  <si>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</si>
  <si>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</si>
  <si>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</si>
  <si>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</si>
  <si>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</si>
  <si>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</si>
  <si>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</si>
  <si>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</si>
  <si>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</si>
  <si>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</si>
  <si>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</si>
  <si>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</si>
  <si>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</si>
  <si>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</si>
  <si>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</si>
  <si>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</si>
  <si>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</si>
  <si>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</si>
  <si>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</si>
  <si>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</si>
  <si>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</si>
  <si>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</si>
  <si>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</si>
  <si>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</si>
  <si>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</si>
  <si>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</si>
  <si>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</si>
  <si>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</si>
  <si>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</si>
  <si>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</si>
  <si>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</si>
  <si>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</si>
  <si>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</si>
  <si>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</si>
  <si>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</si>
  <si>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</si>
  <si>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</si>
  <si>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</si>
  <si>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</si>
  <si>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</si>
  <si>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</si>
  <si>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</si>
  <si>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</si>
  <si>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</si>
  <si>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</si>
  <si>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</si>
  <si>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</si>
  <si>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</si>
  <si>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</si>
  <si>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</si>
  <si>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</si>
  <si>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</si>
  <si>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</si>
  <si>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</si>
  <si>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</si>
  <si>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</si>
  <si>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</si>
  <si>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</si>
  <si>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</si>
  <si>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</si>
  <si>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</si>
  <si>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</si>
  <si>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</si>
  <si>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</si>
  <si>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</si>
  <si>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</si>
  <si>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</si>
  <si>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</si>
  <si>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</si>
  <si>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</si>
  <si>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</si>
  <si>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</si>
  <si>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</si>
  <si>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</si>
  <si>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</si>
  <si>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</si>
  <si>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</si>
  <si>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</si>
  <si>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</si>
  <si>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</si>
  <si>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</si>
  <si>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</si>
  <si>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</si>
  <si>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</si>
  <si>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</si>
  <si>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</si>
  <si>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</si>
  <si>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</si>
  <si>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</si>
  <si>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</si>
  <si>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</si>
  <si>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</si>
  <si>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</si>
  <si>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</si>
  <si>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</si>
  <si>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</si>
  <si>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</si>
  <si>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</si>
  <si>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</si>
  <si>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</si>
  <si>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</si>
  <si>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</si>
  <si>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</si>
  <si>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</si>
  <si>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</si>
  <si>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</si>
  <si>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</si>
  <si>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</si>
  <si>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</si>
  <si>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</si>
  <si>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</si>
  <si>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</si>
  <si>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</si>
  <si>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</si>
  <si>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</si>
  <si>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</si>
  <si>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</si>
  <si>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</si>
  <si>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</si>
  <si>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</si>
  <si>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</si>
  <si>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</si>
  <si>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</si>
  <si>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</si>
  <si>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</si>
  <si>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</si>
  <si>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</si>
  <si>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</si>
  <si>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</si>
  <si>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</si>
  <si>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</si>
  <si>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</si>
  <si>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</si>
  <si>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</si>
  <si>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</si>
  <si>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</si>
  <si>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</si>
  <si>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</si>
  <si>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</si>
  <si>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</si>
  <si>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</si>
  <si>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</si>
  <si>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</si>
  <si>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</si>
  <si>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</si>
  <si>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</si>
  <si>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</si>
  <si>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</si>
  <si>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</si>
  <si>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</si>
  <si>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</si>
  <si>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</si>
  <si>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</si>
  <si>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</si>
  <si>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</si>
  <si>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</si>
  <si>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</si>
  <si>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</si>
  <si>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</si>
  <si>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</si>
  <si>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</si>
  <si>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</si>
  <si>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</si>
  <si>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</si>
  <si>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</si>
  <si>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</si>
  <si>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</si>
  <si>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</si>
  <si>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</si>
  <si>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</si>
  <si>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</si>
  <si>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</si>
  <si>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</si>
  <si>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</si>
  <si>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</si>
  <si>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</si>
  <si>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</si>
  <si>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</si>
  <si>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</si>
  <si>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</si>
  <si>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</si>
  <si>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</si>
  <si>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</si>
  <si>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</si>
  <si>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</si>
  <si>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</si>
  <si>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</si>
  <si>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</si>
  <si>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</si>
  <si>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</si>
  <si>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</si>
  <si>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</si>
  <si>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</si>
  <si>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</si>
  <si>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</si>
  <si>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</si>
  <si>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</si>
  <si>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</si>
  <si>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</si>
  <si>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</si>
  <si>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</si>
  <si>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</si>
  <si>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</si>
  <si>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</si>
  <si>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</si>
  <si>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</si>
  <si>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</si>
  <si>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</si>
  <si>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</si>
  <si>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</si>
  <si>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</si>
  <si>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</si>
  <si>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</si>
  <si>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</si>
  <si>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</si>
  <si>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</si>
  <si>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</si>
  <si>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</si>
  <si>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</si>
  <si>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</si>
  <si>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</si>
  <si>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</si>
  <si>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</si>
  <si>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</si>
  <si>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</si>
  <si>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</si>
  <si>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</si>
  <si>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</si>
  <si>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</si>
  <si>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</si>
  <si>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</si>
  <si>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</si>
  <si>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</si>
  <si>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</si>
  <si>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</si>
  <si>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</si>
  <si>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</si>
  <si>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</si>
  <si>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</si>
  <si>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</si>
  <si>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</si>
  <si>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</si>
  <si>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</si>
  <si>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</si>
  <si>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</si>
  <si>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</si>
  <si>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</si>
  <si>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</si>
  <si>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</si>
  <si>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</si>
  <si>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</si>
  <si>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</si>
  <si>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</si>
  <si>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</si>
  <si>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</si>
  <si>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</si>
  <si>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</si>
  <si>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</si>
  <si>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</si>
  <si>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</si>
  <si>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</si>
  <si>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</si>
  <si>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</si>
  <si>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</si>
  <si>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</si>
  <si>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</si>
  <si>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</si>
  <si>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</si>
  <si>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</si>
  <si>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</si>
  <si>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</si>
  <si>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</si>
  <si>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</si>
  <si>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</si>
  <si>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</si>
  <si>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</si>
  <si>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</si>
  <si>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</si>
  <si>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</si>
  <si>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</si>
  <si>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</si>
  <si>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</si>
  <si>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</si>
  <si>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</si>
  <si>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</si>
  <si>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</si>
  <si>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</si>
  <si>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</si>
  <si>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</si>
  <si>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</si>
  <si>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</si>
  <si>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</si>
  <si>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</si>
  <si>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</si>
  <si>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</si>
  <si>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</si>
  <si>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</si>
  <si>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</si>
  <si>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</si>
  <si>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</si>
  <si>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</si>
  <si>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</si>
  <si>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</si>
  <si>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</si>
  <si>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</si>
  <si>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</si>
  <si>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</si>
  <si>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</si>
  <si>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</si>
  <si>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</si>
  <si>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</si>
  <si>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</si>
  <si>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</si>
  <si>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</si>
  <si>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</si>
  <si>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</si>
  <si>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</si>
  <si>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</si>
  <si>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</si>
  <si>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</si>
  <si>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</si>
  <si>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</si>
  <si>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</si>
  <si>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</si>
  <si>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</si>
  <si>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</si>
  <si>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</si>
  <si>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</si>
  <si>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</si>
  <si>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</si>
  <si>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</si>
  <si>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</si>
  <si>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</si>
  <si>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</si>
  <si>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</si>
  <si>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</si>
  <si>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</si>
  <si>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</si>
  <si>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</si>
  <si>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</si>
  <si>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</si>
  <si>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</si>
  <si>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</si>
  <si>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</si>
  <si>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</si>
  <si>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</si>
  <si>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</si>
  <si>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</si>
  <si>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</si>
  <si>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</si>
  <si>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</si>
  <si>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</si>
  <si>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</si>
  <si>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</si>
  <si>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</si>
  <si>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</si>
  <si>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</si>
  <si>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</si>
  <si>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</si>
  <si>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</si>
  <si>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</si>
  <si>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</si>
  <si>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</si>
  <si>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</si>
  <si>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</si>
  <si>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</si>
  <si>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</si>
  <si>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</si>
  <si>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</si>
  <si>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</si>
  <si>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</si>
  <si>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</si>
  <si>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</si>
  <si>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</si>
  <si>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</si>
  <si>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</si>
  <si>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</si>
  <si>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</si>
  <si>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</si>
  <si>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</si>
  <si>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</si>
  <si>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</si>
  <si>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</si>
  <si>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</si>
  <si>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</si>
  <si>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</si>
  <si>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</si>
  <si>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</si>
  <si>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</si>
  <si>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</si>
  <si>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</si>
  <si>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</si>
  <si>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</si>
  <si>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</si>
  <si>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</si>
  <si>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</si>
  <si>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</si>
  <si>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</si>
  <si>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</si>
  <si>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</si>
  <si>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</si>
  <si>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</si>
  <si>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</si>
  <si>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</si>
  <si>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</si>
  <si>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</si>
  <si>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</si>
  <si>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</si>
  <si>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</si>
  <si>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</si>
  <si>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</si>
  <si>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</si>
  <si>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</si>
  <si>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</si>
  <si>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</si>
  <si>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</si>
  <si>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</si>
  <si>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</si>
  <si>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</si>
  <si>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</si>
  <si>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</si>
  <si>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</si>
  <si>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</si>
  <si>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</si>
  <si>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</si>
  <si>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</si>
  <si>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</si>
  <si>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</si>
  <si>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</si>
  <si>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</si>
  <si>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</si>
  <si>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</si>
  <si>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</si>
  <si>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</si>
  <si>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</si>
  <si>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</si>
  <si>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</si>
  <si>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</si>
  <si>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</si>
  <si>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</si>
  <si>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</si>
  <si>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</si>
  <si>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</si>
  <si>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</si>
  <si>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</si>
  <si>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</si>
  <si>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</si>
  <si>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</si>
  <si>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</si>
  <si>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</si>
  <si>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</si>
  <si>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</si>
  <si>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</si>
  <si>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</si>
  <si>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</si>
  <si>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</si>
  <si>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</si>
  <si>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</si>
  <si>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</si>
  <si>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</si>
  <si>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</si>
  <si>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</si>
  <si>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</si>
  <si>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</si>
  <si>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</si>
  <si>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</si>
  <si>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</si>
  <si>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</si>
  <si>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</si>
  <si>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</si>
  <si>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</si>
  <si>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</si>
  <si>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</si>
  <si>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</si>
  <si>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</si>
  <si>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</si>
  <si>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</si>
  <si>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</si>
  <si>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</si>
  <si>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</si>
  <si>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</si>
  <si>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</si>
  <si>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</si>
  <si>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</si>
  <si>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</si>
  <si>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</si>
  <si>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</si>
  <si>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</si>
  <si>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</si>
  <si>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</si>
  <si>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</si>
  <si>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</si>
  <si>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</si>
  <si>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</si>
  <si>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</si>
  <si>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</si>
  <si>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</si>
  <si>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</si>
  <si>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</si>
  <si>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</si>
  <si>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</si>
  <si>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</si>
  <si>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</si>
  <si>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</si>
  <si>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</si>
  <si>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</si>
  <si>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</si>
  <si>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</si>
  <si>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</si>
  <si>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</si>
  <si>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</si>
  <si>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</si>
  <si>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</si>
  <si>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</si>
  <si>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</si>
  <si>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</si>
  <si>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</si>
  <si>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</si>
  <si>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</si>
  <si>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</si>
  <si>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</si>
  <si>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</si>
  <si>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</si>
  <si>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</si>
  <si>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</si>
  <si>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</si>
  <si>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</si>
  <si>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</si>
  <si>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</si>
  <si>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</si>
  <si>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</si>
  <si>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</si>
  <si>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</si>
  <si>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</si>
  <si>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</si>
  <si>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</si>
  <si>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</si>
  <si>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</si>
  <si>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</si>
  <si>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</si>
  <si>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</si>
  <si>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</si>
  <si>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</si>
  <si>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</si>
  <si>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</si>
  <si>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</si>
  <si>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</si>
  <si>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</si>
  <si>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</si>
  <si>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</si>
  <si>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</si>
  <si>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</si>
  <si>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</si>
  <si>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</si>
  <si>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</si>
  <si>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</si>
  <si>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</si>
  <si>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</si>
  <si>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</si>
  <si>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</si>
  <si>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</si>
  <si>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</si>
  <si>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</si>
  <si>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</si>
  <si>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</si>
  <si>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</si>
  <si>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</si>
  <si>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</si>
  <si>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</si>
  <si>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</si>
  <si>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</si>
  <si>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</si>
  <si>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</si>
  <si>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</si>
  <si>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</si>
  <si>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</si>
  <si>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</si>
  <si>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</si>
  <si>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</si>
  <si>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</si>
  <si>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</si>
  <si>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</si>
  <si>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</si>
  <si>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</si>
  <si>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</si>
  <si>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</si>
  <si>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</si>
  <si>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</si>
  <si>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</si>
  <si>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</si>
  <si>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</si>
  <si>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</si>
  <si>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</si>
  <si>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</si>
  <si>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</si>
  <si>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</si>
  <si>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</si>
  <si>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</si>
  <si>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</si>
  <si>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</si>
  <si>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</si>
  <si>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</si>
  <si>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</si>
  <si>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</si>
  <si>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</si>
  <si>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</si>
  <si>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</si>
  <si>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</si>
  <si>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</si>
  <si>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</si>
  <si>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</si>
  <si>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</si>
  <si>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</si>
  <si>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</si>
  <si>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</si>
  <si>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</si>
  <si>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</si>
  <si>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</si>
  <si>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</si>
  <si>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</si>
  <si>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</si>
  <si>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</si>
  <si>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</si>
  <si>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</si>
  <si>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</si>
  <si>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</si>
  <si>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</si>
  <si>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</si>
  <si>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</si>
  <si>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</si>
  <si>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</si>
  <si>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</si>
  <si>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</si>
  <si>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</si>
  <si>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</si>
  <si>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</si>
  <si>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</si>
  <si>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</si>
  <si>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</si>
  <si>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</si>
  <si>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</si>
  <si>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</si>
  <si>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</si>
  <si>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</si>
  <si>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</si>
  <si>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</si>
  <si>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</si>
  <si>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</si>
  <si>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</si>
  <si>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</si>
  <si>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</si>
  <si>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</si>
  <si>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</si>
  <si>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</si>
  <si>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</si>
  <si>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</si>
  <si>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</si>
  <si>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</si>
  <si>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</si>
  <si>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</si>
  <si>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</si>
  <si>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</si>
  <si>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</si>
  <si>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</si>
  <si>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</si>
  <si>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</si>
  <si>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</si>
  <si>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</si>
  <si>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</si>
  <si>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</si>
  <si>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</si>
  <si>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</si>
  <si>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</si>
  <si>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</si>
  <si>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</si>
  <si>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</si>
  <si>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</si>
  <si>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</si>
  <si>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</si>
  <si>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</si>
  <si>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</si>
  <si>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</si>
  <si>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</si>
  <si>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</si>
  <si>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</si>
  <si>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</si>
  <si>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</si>
  <si>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</si>
  <si>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</si>
  <si>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</si>
  <si>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</si>
  <si>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</si>
  <si>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</si>
  <si>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</si>
  <si>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</si>
  <si>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</si>
  <si>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</si>
  <si>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</si>
  <si>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</si>
  <si>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</si>
  <si>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</si>
  <si>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</si>
  <si>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</si>
  <si>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</si>
  <si>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</si>
  <si>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</si>
  <si>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</si>
  <si>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</si>
  <si>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</si>
  <si>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</si>
  <si>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</si>
  <si>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</si>
  <si>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</si>
  <si>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</si>
  <si>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</si>
  <si>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</si>
  <si>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</si>
  <si>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</si>
  <si>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</si>
  <si>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</si>
  <si>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</si>
  <si>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</si>
  <si>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</si>
  <si>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</si>
  <si>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</si>
  <si>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</si>
  <si>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</si>
  <si>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</si>
  <si>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</si>
  <si>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</si>
  <si>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</si>
  <si>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</si>
  <si>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</si>
  <si>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</si>
  <si>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</si>
  <si>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</si>
  <si>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</si>
  <si>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</si>
  <si>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</si>
  <si>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</si>
  <si>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</si>
  <si>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</si>
  <si>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</si>
  <si>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</si>
  <si>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</si>
  <si>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</si>
  <si>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</si>
  <si>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</si>
  <si>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</si>
  <si>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</si>
  <si>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</si>
  <si>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</si>
  <si>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</si>
  <si>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</si>
  <si>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</si>
  <si>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</si>
  <si>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</si>
  <si>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</si>
  <si>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</si>
  <si>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</si>
  <si>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</si>
  <si>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</si>
  <si>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</si>
  <si>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</si>
  <si>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</si>
  <si>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</si>
  <si>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</si>
  <si>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</si>
  <si>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</si>
  <si>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</si>
  <si>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</si>
  <si>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</si>
  <si>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</si>
  <si>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</si>
  <si>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</si>
  <si>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</si>
  <si>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</si>
  <si>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</si>
  <si>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</si>
  <si>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</si>
  <si>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</si>
  <si>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</si>
  <si>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</si>
  <si>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</si>
  <si>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</si>
  <si>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</si>
  <si>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</si>
  <si>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</si>
  <si>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</si>
  <si>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</si>
  <si>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</si>
  <si>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</si>
  <si>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</si>
  <si>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</si>
  <si>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</si>
  <si>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</si>
  <si>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</si>
  <si>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</si>
  <si>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</si>
  <si>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</si>
  <si>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</si>
  <si>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</si>
  <si>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</si>
  <si>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</si>
  <si>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</si>
  <si>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</si>
  <si>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</si>
  <si>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</si>
  <si>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</si>
  <si>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</si>
  <si>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</si>
  <si>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</si>
  <si>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</si>
  <si>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</si>
  <si>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</si>
  <si>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</si>
  <si>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</si>
  <si>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</si>
  <si>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</si>
  <si>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</si>
  <si>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</si>
  <si>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</si>
  <si>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</si>
  <si>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</si>
  <si>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</si>
  <si>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</si>
  <si>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</si>
  <si>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</si>
  <si>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</si>
  <si>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</si>
  <si>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</si>
  <si>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</si>
  <si>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</si>
  <si>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</si>
  <si>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</si>
  <si>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</si>
  <si>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</si>
  <si>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</si>
  <si>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</si>
  <si>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</si>
  <si>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</si>
  <si>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</si>
  <si>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</si>
  <si>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</si>
  <si>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</si>
  <si>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</si>
  <si>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</si>
  <si>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</si>
  <si>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</si>
  <si>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</si>
  <si>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</si>
  <si>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</si>
  <si>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</si>
  <si>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</si>
  <si>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</si>
  <si>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</si>
  <si>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</si>
  <si>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</si>
  <si>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</si>
  <si>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</si>
  <si>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</si>
  <si>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</si>
  <si>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</si>
  <si>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</si>
  <si>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</si>
  <si>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</si>
  <si>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</si>
  <si>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</si>
  <si>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</si>
  <si>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</si>
  <si>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</si>
  <si>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</si>
  <si>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</si>
  <si>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</si>
  <si>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</si>
  <si>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</si>
  <si>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</si>
  <si>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</si>
  <si>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</si>
  <si>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</si>
  <si>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</si>
  <si>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</si>
  <si>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</si>
  <si>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</si>
  <si>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</si>
  <si>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</si>
  <si>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</si>
  <si>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</si>
  <si>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</si>
  <si>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</si>
  <si>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</si>
  <si>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</si>
  <si>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</si>
  <si>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</si>
  <si>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</si>
  <si>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</si>
  <si>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</si>
  <si>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</si>
  <si>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</si>
  <si>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</si>
  <si>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</si>
  <si>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</si>
  <si>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</si>
  <si>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</si>
  <si>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</si>
  <si>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</si>
  <si>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</si>
  <si>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</si>
  <si>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</si>
  <si>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</si>
  <si>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</si>
  <si>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</si>
  <si>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</si>
  <si>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</si>
  <si>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</si>
  <si>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</si>
  <si>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</si>
  <si>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</si>
  <si>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</si>
  <si>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</si>
  <si>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</si>
  <si>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</si>
  <si>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</si>
  <si>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</si>
  <si>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</si>
  <si>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</si>
  <si>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</si>
  <si>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</si>
  <si>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</si>
  <si>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</si>
  <si>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</si>
  <si>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</si>
  <si>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</si>
  <si>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</si>
  <si>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</si>
  <si>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</si>
  <si>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</si>
  <si>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</si>
  <si>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</si>
  <si>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</si>
  <si>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</si>
  <si>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</si>
  <si>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</si>
  <si>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</si>
  <si>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</si>
  <si>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</si>
  <si>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</si>
  <si>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</si>
  <si>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</si>
  <si>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</si>
  <si>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</si>
  <si>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</si>
  <si>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</si>
  <si>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</si>
  <si>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</si>
  <si>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</si>
  <si>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</si>
  <si>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</si>
  <si>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</si>
  <si>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</si>
  <si>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</si>
  <si>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</si>
  <si>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</si>
  <si>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</si>
  <si>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</si>
  <si>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</si>
  <si>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</si>
  <si>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</si>
  <si>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</si>
  <si>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</si>
  <si>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</si>
  <si>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</si>
  <si>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</si>
  <si>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</si>
  <si>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</si>
  <si>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</si>
  <si>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</si>
  <si>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</si>
  <si>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</si>
  <si>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</si>
  <si>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</si>
  <si>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</si>
  <si>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</si>
  <si>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</si>
  <si>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</si>
  <si>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</si>
  <si>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</si>
  <si>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</si>
  <si>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</si>
  <si>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</si>
  <si>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</si>
  <si>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</si>
  <si>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</si>
  <si>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</si>
  <si>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</si>
  <si>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</si>
  <si>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</si>
  <si>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</si>
  <si>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</si>
  <si>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</si>
  <si>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</si>
  <si>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</si>
  <si>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</si>
  <si>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</si>
  <si>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</si>
  <si>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</si>
  <si>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</si>
  <si>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</si>
  <si>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</si>
  <si>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</si>
  <si>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</si>
  <si>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</si>
  <si>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</si>
  <si>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</si>
  <si>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</si>
  <si>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</si>
  <si>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</si>
  <si>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</si>
  <si>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</si>
  <si>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</si>
  <si>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</si>
  <si>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</si>
  <si>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</si>
  <si>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</si>
  <si>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</si>
  <si>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</si>
  <si>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</si>
  <si>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</si>
  <si>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</si>
  <si>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</si>
  <si>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</si>
  <si>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</si>
  <si>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</si>
  <si>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</si>
  <si>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</si>
  <si>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</si>
  <si>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</si>
  <si>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</si>
  <si>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</si>
  <si>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</si>
  <si>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</si>
  <si>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</si>
  <si>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</si>
  <si>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</si>
  <si>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</si>
  <si>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</si>
  <si>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</si>
  <si>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</si>
  <si>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</si>
  <si>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</si>
  <si>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</si>
  <si>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</si>
  <si>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</si>
  <si>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</si>
  <si>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</si>
  <si>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</si>
  <si>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</si>
  <si>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</si>
  <si>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</si>
  <si>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</si>
  <si>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</si>
  <si>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</si>
  <si>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</si>
  <si>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</si>
  <si>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</si>
  <si>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</si>
  <si>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</si>
  <si>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</si>
  <si>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</si>
  <si>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</si>
  <si>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</si>
  <si>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</si>
  <si>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</si>
  <si>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</si>
  <si>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</si>
  <si>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</si>
  <si>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</si>
  <si>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</si>
  <si>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</si>
  <si>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</si>
  <si>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</si>
  <si>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</si>
  <si>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</si>
  <si>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</si>
  <si>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</si>
  <si>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</si>
  <si>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</si>
  <si>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</si>
  <si>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</si>
  <si>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</si>
  <si>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</si>
  <si>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</si>
  <si>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</si>
  <si>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</si>
  <si>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</si>
  <si>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</si>
  <si>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</si>
  <si>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</si>
  <si>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</si>
  <si>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</si>
  <si>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</si>
  <si>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</si>
  <si>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</si>
  <si>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</si>
  <si>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</si>
  <si>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</si>
  <si>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</si>
  <si>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</si>
  <si>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</si>
  <si>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</si>
  <si>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</si>
  <si>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</si>
  <si>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</si>
  <si>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</si>
  <si>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</si>
  <si>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</si>
  <si>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</si>
  <si>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</si>
  <si>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</si>
  <si>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</si>
  <si>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</si>
  <si>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</si>
  <si>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</si>
  <si>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</si>
  <si>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</si>
  <si>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</si>
  <si>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</si>
  <si>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</si>
  <si>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</si>
  <si>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</si>
  <si>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</si>
  <si>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</si>
  <si>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</si>
  <si>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</si>
  <si>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</si>
  <si>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</si>
  <si>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</si>
  <si>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</si>
  <si>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</si>
  <si>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</si>
  <si>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</si>
  <si>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</si>
  <si>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</si>
  <si>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</si>
  <si>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</si>
  <si>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</si>
  <si>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</si>
  <si>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</si>
  <si>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</si>
  <si>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</si>
  <si>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</si>
  <si>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</si>
  <si>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</si>
  <si>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</si>
  <si>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</si>
  <si>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</si>
  <si>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</si>
  <si>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</si>
  <si>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</si>
  <si>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</si>
  <si>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</si>
  <si>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</si>
  <si>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</si>
  <si>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</si>
  <si>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</si>
  <si>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</si>
  <si>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</si>
  <si>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</si>
  <si>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</si>
  <si>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</si>
  <si>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</si>
  <si>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</si>
  <si>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</si>
  <si>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</si>
  <si>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</si>
  <si>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</si>
  <si>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</si>
  <si>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</si>
  <si>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</si>
  <si>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</si>
  <si>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</si>
  <si>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</si>
  <si>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</si>
  <si>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</si>
  <si>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</si>
  <si>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</si>
  <si>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</si>
  <si>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</si>
  <si>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</si>
  <si>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</si>
  <si>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</si>
  <si>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</si>
  <si>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</si>
  <si>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</si>
  <si>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</si>
  <si>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</si>
  <si>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</si>
  <si>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</si>
  <si>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</si>
  <si>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</si>
  <si>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</si>
  <si>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</si>
  <si>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</si>
  <si>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</si>
  <si>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</si>
  <si>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</si>
  <si>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</si>
  <si>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</si>
  <si>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</si>
  <si>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</si>
  <si>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</si>
  <si>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</si>
  <si>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</si>
  <si>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</si>
  <si>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</si>
  <si>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</si>
  <si>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</si>
  <si>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</si>
  <si>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</si>
  <si>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</si>
  <si>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</si>
  <si>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</si>
  <si>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</si>
  <si>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</si>
  <si>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</si>
  <si>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</si>
  <si>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</si>
  <si>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</si>
  <si>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</si>
  <si>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</si>
  <si>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</si>
  <si>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</si>
  <si>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</si>
  <si>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</si>
  <si>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</si>
  <si>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</si>
  <si>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</si>
  <si>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</si>
  <si>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</si>
  <si>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</si>
  <si>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</si>
  <si>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</si>
  <si>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</si>
  <si>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</si>
  <si>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</si>
  <si>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</si>
  <si>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</si>
  <si>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</si>
  <si>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</si>
  <si>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</si>
  <si>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</si>
  <si>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</si>
  <si>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</si>
  <si>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</si>
  <si>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</si>
  <si>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</si>
  <si>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</si>
  <si>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</si>
  <si>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</si>
  <si>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</si>
  <si>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</si>
  <si>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</si>
  <si>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</si>
  <si>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</si>
  <si>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</si>
  <si>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</si>
  <si>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</si>
  <si>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</si>
  <si>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</si>
  <si>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</si>
  <si>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</si>
  <si>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</si>
  <si>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</si>
  <si>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</si>
  <si>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</si>
  <si>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</si>
  <si>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</si>
  <si>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</si>
  <si>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</si>
  <si>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</si>
  <si>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</si>
  <si>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</si>
  <si>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</si>
  <si>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</si>
  <si>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</si>
  <si>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</si>
  <si>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</si>
  <si>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</si>
  <si>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</si>
  <si>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</si>
  <si>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</si>
  <si>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</si>
  <si>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</si>
  <si>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</si>
  <si>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</si>
  <si>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</si>
  <si>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</si>
  <si>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</si>
  <si>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</si>
  <si>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</si>
  <si>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</si>
  <si>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</si>
  <si>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</si>
  <si>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</si>
  <si>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</si>
  <si>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</si>
  <si>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</si>
  <si>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</si>
  <si>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</si>
  <si>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</si>
  <si>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</si>
  <si>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</si>
  <si>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</si>
  <si>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</si>
  <si>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</si>
  <si>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</si>
  <si>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</si>
  <si>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</si>
  <si>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</si>
  <si>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</si>
  <si>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</si>
  <si>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</si>
  <si>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</si>
  <si>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</si>
  <si>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</si>
  <si>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</si>
  <si>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</si>
  <si>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</si>
  <si>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</si>
  <si>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</si>
  <si>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</si>
  <si>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</si>
  <si>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</si>
  <si>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</si>
  <si>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</si>
  <si>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</si>
  <si>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</si>
  <si>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</si>
  <si>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</si>
  <si>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</si>
  <si>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</si>
  <si>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</si>
  <si>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</si>
  <si>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</si>
  <si>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</si>
  <si>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</si>
  <si>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</si>
  <si>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</si>
  <si>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</si>
  <si>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</si>
  <si>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</si>
  <si>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</si>
  <si>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</si>
  <si>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</si>
  <si>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</si>
  <si>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</si>
  <si>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</si>
  <si>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</si>
  <si>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</si>
  <si>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</si>
  <si>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</si>
  <si>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</si>
  <si>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</si>
  <si>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</si>
  <si>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</si>
  <si>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</si>
  <si>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</si>
  <si>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</si>
  <si>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</si>
  <si>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</si>
  <si>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</si>
  <si>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</si>
  <si>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</si>
  <si>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</si>
  <si>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</si>
  <si>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</si>
  <si>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</si>
  <si>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</si>
  <si>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</si>
  <si>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</si>
  <si>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</si>
  <si>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</si>
  <si>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</si>
  <si>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</si>
  <si>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</si>
  <si>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</si>
  <si>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</si>
  <si>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</si>
  <si>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</si>
  <si>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</si>
  <si>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</si>
  <si>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</si>
  <si>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</si>
  <si>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</si>
  <si>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</si>
  <si>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</si>
  <si>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</si>
  <si>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</si>
  <si>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</si>
  <si>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</si>
  <si>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</si>
  <si>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</si>
  <si>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</si>
  <si>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</si>
  <si>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</si>
  <si>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</si>
  <si>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</si>
  <si>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</si>
  <si>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</si>
  <si>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</si>
  <si>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</si>
  <si>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</si>
  <si>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</si>
  <si>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</si>
  <si>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</si>
  <si>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</si>
  <si>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</si>
  <si>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</si>
  <si>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</si>
  <si>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</si>
  <si>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</si>
  <si>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</si>
  <si>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</si>
  <si>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</si>
  <si>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</si>
  <si>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</si>
  <si>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</si>
  <si>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</si>
  <si>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</si>
  <si>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</si>
  <si>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</si>
  <si>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</si>
  <si>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</si>
  <si>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</si>
  <si>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</si>
  <si>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</si>
  <si>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</si>
  <si>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</si>
  <si>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</si>
  <si>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</si>
  <si>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</si>
  <si>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</si>
  <si>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</si>
  <si>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</si>
  <si>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</si>
  <si>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</si>
  <si>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</si>
  <si>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</si>
  <si>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</si>
  <si>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</si>
  <si>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</si>
  <si>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</si>
  <si>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</si>
  <si>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</si>
  <si>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</si>
  <si>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</si>
  <si>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</si>
  <si>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</si>
  <si>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</si>
  <si>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</si>
  <si>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</si>
  <si>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</si>
  <si>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</si>
  <si>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</si>
  <si>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</si>
  <si>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</si>
  <si>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</si>
  <si>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</si>
  <si>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</si>
  <si>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</si>
  <si>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</si>
  <si>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</si>
  <si>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</si>
  <si>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</si>
  <si>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</si>
  <si>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</si>
  <si>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</si>
  <si>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</si>
  <si>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</si>
  <si>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</si>
  <si>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</si>
  <si>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</si>
  <si>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</si>
  <si>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</si>
  <si>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</si>
  <si>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</si>
  <si>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</si>
  <si>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</si>
  <si>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</si>
  <si>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</si>
  <si>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</si>
  <si>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</si>
  <si>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</si>
  <si>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</si>
  <si>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</si>
  <si>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</si>
  <si>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</si>
  <si>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</si>
  <si>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</si>
  <si>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</si>
  <si>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</si>
  <si>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</si>
  <si>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</si>
  <si>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</si>
  <si>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</si>
  <si>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</si>
  <si>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</si>
  <si>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</si>
  <si>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</si>
  <si>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</si>
  <si>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</si>
  <si>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</si>
  <si>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</si>
  <si>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</si>
  <si>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</si>
  <si>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</si>
  <si>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</si>
  <si>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</si>
  <si>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</si>
  <si>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</si>
  <si>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</si>
  <si>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</si>
  <si>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</si>
  <si>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</si>
  <si>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</si>
  <si>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</si>
  <si>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</si>
  <si>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</si>
  <si>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</si>
  <si>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</si>
  <si>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</si>
  <si>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</si>
  <si>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</si>
  <si>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</si>
  <si>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</si>
  <si>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</si>
  <si>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</si>
  <si>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</si>
  <si>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</si>
  <si>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</si>
  <si>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</si>
  <si>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</si>
  <si>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</si>
  <si>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</si>
  <si>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</si>
  <si>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</si>
  <si>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</si>
  <si>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</si>
  <si>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</si>
  <si>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</si>
  <si>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</si>
  <si>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</si>
  <si>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</si>
  <si>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</si>
  <si>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</si>
  <si>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</si>
  <si>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</si>
  <si>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</si>
  <si>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</si>
  <si>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</si>
  <si>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</si>
  <si>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</si>
  <si>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</si>
  <si>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</si>
  <si>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</si>
  <si>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</si>
  <si>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</si>
  <si>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</si>
  <si>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</si>
  <si>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</si>
  <si>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</si>
  <si>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</si>
  <si>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</si>
  <si>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</si>
  <si>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</si>
  <si>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</si>
  <si>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</si>
  <si>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</si>
  <si>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</si>
  <si>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</si>
  <si>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</si>
  <si>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</si>
  <si>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</si>
  <si>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</si>
  <si>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</si>
  <si>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</si>
  <si>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</si>
  <si>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</si>
  <si>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</si>
  <si>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</si>
  <si>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</si>
  <si>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</si>
  <si>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</si>
  <si>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</si>
  <si>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</si>
  <si>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</si>
  <si>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</si>
  <si>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</si>
  <si>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</si>
  <si>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</si>
  <si>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</si>
  <si>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</si>
  <si>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</si>
  <si>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</si>
  <si>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</si>
  <si>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</si>
  <si>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</si>
  <si>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</si>
  <si>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</si>
  <si>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</si>
  <si>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</si>
  <si>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</si>
  <si>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</si>
  <si>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</si>
  <si>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</si>
  <si>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</si>
  <si>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</si>
  <si>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</si>
  <si>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</si>
  <si>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</si>
  <si>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</si>
  <si>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</si>
  <si>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</si>
  <si>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</si>
  <si>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</si>
  <si>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</si>
  <si>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</si>
  <si>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</si>
  <si>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</si>
  <si>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</si>
  <si>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</si>
  <si>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</si>
  <si>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</si>
  <si>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</si>
  <si>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</si>
  <si>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</si>
  <si>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</si>
  <si>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</si>
  <si>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</si>
  <si>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</si>
  <si>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</si>
  <si>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</si>
  <si>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</si>
  <si>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</si>
  <si>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</si>
  <si>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</si>
  <si>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</si>
  <si>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</si>
  <si>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</si>
  <si>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</si>
  <si>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</si>
  <si>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</si>
  <si>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</si>
  <si>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</si>
  <si>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</si>
  <si>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</si>
  <si>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</si>
  <si>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</si>
  <si>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</si>
  <si>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</si>
  <si>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</si>
  <si>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</si>
  <si>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</si>
  <si>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</si>
  <si>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</si>
  <si>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</si>
  <si>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</si>
  <si>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</si>
  <si>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</si>
  <si>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</si>
  <si>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</si>
  <si>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</si>
  <si>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</si>
  <si>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</si>
  <si>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</si>
  <si>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</si>
  <si>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</si>
  <si>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</si>
  <si>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</si>
  <si>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</si>
  <si>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</si>
  <si>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</si>
  <si>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</si>
  <si>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</si>
  <si>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</si>
  <si>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</si>
  <si>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</si>
  <si>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</si>
  <si>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</si>
  <si>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</si>
  <si>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</si>
  <si>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</si>
  <si>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</si>
  <si>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</si>
  <si>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</si>
  <si>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</si>
  <si>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</si>
  <si>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</si>
  <si>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</si>
  <si>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</si>
  <si>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</si>
  <si>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</si>
  <si>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</si>
  <si>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</si>
  <si>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</si>
  <si>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</si>
  <si>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</si>
  <si>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</si>
  <si>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</si>
  <si>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</si>
  <si>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</si>
  <si>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</si>
  <si>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</si>
  <si>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</si>
  <si>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</si>
  <si>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</si>
  <si>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</si>
  <si>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</si>
  <si>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</si>
  <si>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</si>
  <si>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</si>
  <si>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</si>
  <si>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</si>
  <si>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</si>
  <si>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</si>
  <si>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</si>
  <si>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</si>
  <si>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</si>
  <si>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</si>
  <si>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</si>
  <si>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</si>
  <si>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</si>
  <si>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</si>
  <si>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</si>
  <si>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</si>
  <si>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</si>
  <si>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</si>
  <si>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</si>
  <si>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</si>
  <si>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</si>
  <si>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</si>
  <si>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</si>
  <si>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</si>
  <si>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</si>
  <si>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</si>
  <si>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</si>
  <si>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</si>
  <si>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</si>
  <si>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</si>
  <si>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</si>
  <si>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</si>
  <si>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</si>
  <si>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</si>
  <si>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</si>
  <si>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</si>
  <si>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</si>
  <si>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</si>
  <si>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</si>
  <si>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</si>
  <si>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</si>
  <si>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</si>
  <si>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</si>
  <si>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</si>
  <si>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</si>
  <si>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</si>
  <si>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</si>
  <si>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</si>
  <si>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</si>
  <si>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</si>
  <si>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</si>
  <si>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</si>
  <si>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</si>
  <si>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</si>
  <si>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</si>
  <si>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</si>
  <si>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</si>
  <si>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</si>
  <si>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</si>
  <si>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</si>
  <si>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</si>
  <si>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</si>
  <si>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</si>
  <si>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</si>
  <si>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</si>
  <si>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</si>
  <si>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</si>
  <si>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</si>
  <si>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</si>
  <si>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</si>
  <si>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</si>
  <si>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</si>
  <si>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</si>
  <si>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</si>
  <si>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</si>
  <si>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</si>
  <si>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</si>
  <si>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</si>
  <si>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</si>
  <si>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</si>
  <si>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</si>
  <si>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</si>
  <si>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</si>
  <si>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</si>
  <si>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</si>
  <si>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</si>
  <si>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</si>
  <si>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</si>
  <si>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</si>
  <si>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</si>
  <si>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</si>
  <si>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</si>
  <si>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</si>
  <si>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</si>
  <si>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</si>
  <si>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</si>
  <si>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</si>
  <si>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</si>
  <si>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</si>
  <si>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</si>
  <si>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</si>
  <si>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</si>
  <si>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</si>
  <si>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</si>
  <si>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</si>
  <si>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</si>
  <si>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</si>
  <si>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</si>
  <si>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</si>
  <si>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</si>
  <si>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</si>
  <si>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</si>
  <si>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</si>
  <si>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</si>
  <si>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</si>
  <si>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</si>
  <si>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</si>
  <si>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</si>
  <si>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</si>
  <si>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</si>
  <si>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</si>
  <si>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</si>
  <si>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</si>
  <si>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</si>
  <si>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</si>
  <si>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</si>
  <si>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</si>
  <si>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</si>
  <si>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</si>
  <si>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</si>
  <si>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</si>
  <si>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</si>
  <si>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</si>
  <si>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</si>
  <si>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</si>
  <si>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</si>
  <si>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</si>
  <si>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</si>
  <si>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</si>
  <si>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</si>
  <si>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</si>
  <si>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</si>
  <si>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</si>
  <si>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</si>
  <si>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</si>
  <si>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</si>
  <si>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</si>
  <si>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</si>
  <si>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</si>
  <si>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</si>
  <si>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</si>
  <si>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</si>
  <si>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</si>
  <si>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</si>
  <si>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</si>
  <si>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</si>
  <si>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</si>
  <si>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</si>
  <si>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</si>
  <si>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</si>
  <si>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</si>
  <si>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</si>
  <si>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</si>
  <si>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</si>
  <si>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</si>
  <si>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</si>
  <si>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</si>
  <si>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</si>
  <si>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</si>
  <si>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</si>
  <si>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</si>
  <si>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</si>
  <si>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</si>
  <si>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</si>
  <si>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</si>
  <si>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</si>
  <si>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</si>
  <si>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</si>
  <si>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</si>
  <si>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</si>
  <si>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</si>
  <si>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</si>
  <si>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</si>
  <si>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</si>
  <si>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</si>
  <si>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</si>
  <si>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</si>
  <si>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</si>
  <si>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</si>
  <si>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</si>
  <si>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</si>
  <si>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</si>
  <si>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</si>
  <si>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</si>
  <si>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</si>
  <si>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</si>
  <si>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</si>
  <si>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</si>
  <si>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</si>
  <si>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</si>
  <si>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</si>
  <si>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</si>
  <si>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</si>
  <si>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</si>
  <si>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</si>
  <si>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</si>
  <si>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</si>
  <si>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</si>
  <si>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</si>
  <si>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</si>
  <si>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</si>
  <si>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</si>
  <si>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</si>
  <si>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</si>
  <si>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</si>
  <si>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</si>
  <si>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</si>
  <si>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</si>
  <si>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</si>
  <si>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</si>
  <si>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</si>
  <si>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</si>
  <si>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</si>
  <si>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</si>
  <si>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</si>
  <si>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</si>
  <si>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</si>
  <si>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</si>
  <si>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</si>
  <si>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</si>
  <si>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</si>
  <si>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</si>
  <si>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</si>
  <si>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</si>
  <si>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</si>
  <si>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</si>
  <si>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</si>
  <si>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</si>
  <si>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</si>
  <si>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</si>
  <si>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</si>
  <si>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</si>
  <si>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</si>
  <si>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</si>
  <si>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</si>
  <si>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</si>
  <si>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</si>
  <si>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</si>
  <si>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</si>
  <si>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</si>
  <si>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</si>
  <si>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</si>
  <si>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</si>
  <si>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</si>
  <si>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</si>
  <si>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</si>
  <si>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</si>
  <si>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</si>
  <si>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</si>
  <si>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</si>
  <si>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</si>
  <si>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</si>
  <si>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</si>
  <si>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</si>
  <si>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</si>
  <si>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</si>
  <si>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</si>
  <si>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</si>
  <si>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</si>
  <si>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</si>
  <si>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</si>
  <si>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</si>
  <si>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</si>
  <si>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</si>
  <si>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</si>
  <si>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</si>
  <si>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</si>
  <si>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</si>
  <si>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</si>
  <si>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</si>
  <si>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</si>
  <si>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</si>
  <si>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</si>
  <si>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</si>
  <si>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</si>
  <si>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</si>
  <si>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</si>
  <si>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</si>
  <si>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</si>
  <si>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</si>
  <si>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</si>
  <si>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</si>
  <si>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</si>
  <si>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</si>
  <si>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</si>
  <si>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</si>
  <si>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</si>
  <si>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</si>
  <si>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</si>
  <si>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</si>
  <si>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</si>
  <si>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</si>
  <si>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</si>
  <si>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</si>
  <si>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</si>
  <si>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</si>
  <si>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</si>
  <si>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</si>
  <si>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</si>
  <si>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</si>
  <si>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</si>
  <si>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</si>
  <si>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</si>
  <si>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</si>
  <si>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</si>
  <si>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</si>
  <si>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</si>
  <si>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</si>
  <si>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</si>
  <si>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</si>
  <si>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</si>
  <si>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</si>
  <si>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</si>
  <si>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</si>
  <si>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</si>
  <si>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</si>
  <si>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</si>
  <si>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</si>
  <si>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</si>
  <si>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</si>
  <si>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</si>
  <si>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</si>
  <si>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</si>
  <si>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</si>
  <si>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</si>
  <si>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</si>
  <si>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</si>
  <si>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</si>
  <si>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</si>
  <si>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</si>
  <si>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</si>
  <si>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</si>
  <si>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</si>
  <si>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</si>
  <si>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</si>
  <si>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</si>
  <si>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</si>
  <si>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</si>
  <si>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</si>
  <si>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</si>
  <si>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</si>
  <si>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</si>
  <si>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</si>
  <si>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</si>
  <si>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</si>
  <si>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</si>
  <si>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</si>
  <si>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</si>
  <si>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</si>
  <si>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</si>
  <si>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</si>
  <si>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</si>
  <si>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</si>
  <si>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</si>
  <si>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</si>
  <si>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</si>
  <si>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</si>
  <si>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</si>
  <si>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</si>
  <si>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</si>
  <si>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</si>
  <si>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</si>
  <si>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</si>
  <si>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</si>
  <si>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</si>
  <si>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</si>
  <si>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</si>
  <si>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</si>
  <si>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</si>
  <si>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</si>
  <si>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</si>
  <si>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</si>
  <si>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</si>
  <si>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</si>
  <si>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</si>
  <si>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</si>
  <si>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</si>
  <si>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</si>
  <si>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</si>
  <si>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</si>
  <si>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</si>
  <si>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</si>
  <si>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</si>
  <si>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</si>
  <si>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</si>
  <si>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</si>
  <si>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</si>
  <si>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</si>
  <si>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</si>
  <si>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</si>
  <si>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</si>
  <si>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</si>
  <si>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</si>
  <si>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</si>
  <si>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</si>
  <si>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</si>
  <si>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</si>
  <si>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</si>
  <si>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</si>
  <si>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</si>
  <si>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</si>
  <si>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</si>
  <si>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</si>
  <si>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</si>
  <si>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</si>
  <si>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</si>
  <si>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</si>
  <si>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</si>
  <si>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</si>
  <si>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</si>
  <si>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</si>
  <si>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</si>
  <si>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</si>
  <si>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</si>
  <si>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</si>
  <si>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</si>
  <si>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</si>
  <si>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</si>
  <si>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</si>
  <si>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</si>
  <si>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</si>
  <si>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</si>
  <si>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</si>
  <si>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</si>
  <si>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</si>
  <si>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</si>
  <si>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</si>
  <si>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</si>
  <si>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</si>
  <si>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</si>
  <si>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</si>
  <si>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</si>
  <si>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</si>
  <si>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</si>
  <si>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</si>
  <si>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</si>
  <si>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</si>
  <si>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</si>
  <si>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</si>
  <si>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</si>
  <si>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</si>
  <si>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</si>
  <si>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</si>
  <si>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</si>
  <si>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</si>
  <si>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</si>
  <si>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</si>
  <si>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</si>
  <si>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</si>
  <si>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</si>
  <si>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</si>
  <si>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</si>
  <si>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</si>
  <si>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</si>
  <si>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</si>
  <si>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</si>
  <si>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</si>
  <si>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</si>
  <si>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</si>
  <si>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</si>
  <si>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</si>
  <si>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</si>
  <si>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</si>
  <si>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</si>
  <si>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</si>
  <si>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</si>
  <si>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</si>
  <si>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</si>
  <si>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</si>
  <si>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</si>
  <si>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</si>
  <si>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</si>
  <si>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</si>
  <si>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</si>
  <si>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</si>
  <si>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</si>
  <si>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</si>
  <si>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</si>
  <si>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</si>
  <si>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</si>
  <si>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</si>
  <si>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</si>
  <si>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</si>
  <si>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</si>
  <si>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</si>
  <si>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</si>
  <si>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</si>
  <si>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</si>
  <si>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</si>
  <si>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</si>
  <si>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</si>
  <si>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</si>
  <si>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</si>
  <si>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</si>
  <si>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</si>
  <si>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</si>
  <si>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</si>
  <si>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</si>
  <si>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</si>
  <si>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</si>
  <si>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</si>
  <si>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</si>
  <si>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</si>
  <si>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</si>
  <si>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</si>
  <si>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</si>
  <si>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</si>
  <si>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</si>
  <si>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</si>
  <si>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</si>
  <si>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</si>
  <si>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</si>
  <si>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</si>
  <si>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</si>
  <si>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</si>
  <si>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</si>
  <si>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</si>
  <si>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</si>
  <si>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</si>
  <si>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</si>
  <si>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</si>
  <si>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</si>
  <si>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</si>
  <si>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</si>
  <si>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</si>
  <si>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</si>
  <si>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</si>
  <si>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</si>
  <si>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</si>
  <si>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</si>
  <si>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</si>
  <si>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</si>
  <si>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</si>
  <si>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</si>
  <si>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</si>
  <si>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</si>
  <si>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</si>
  <si>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</si>
  <si>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</si>
  <si>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</si>
  <si>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</si>
  <si>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</si>
  <si>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</si>
  <si>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</si>
  <si>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</si>
  <si>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</si>
  <si>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</si>
  <si>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</si>
  <si>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</si>
  <si>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</si>
  <si>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</si>
  <si>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</si>
  <si>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</si>
  <si>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</si>
  <si>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</si>
  <si>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</si>
  <si>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</si>
  <si>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</si>
  <si>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</si>
  <si>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</si>
  <si>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</si>
  <si>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</si>
  <si>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</si>
  <si>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</si>
  <si>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</si>
  <si>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</si>
  <si>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</si>
  <si>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</si>
  <si>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</si>
  <si>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</si>
  <si>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</si>
  <si>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</si>
  <si>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</si>
  <si>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</si>
  <si>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</si>
  <si>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</si>
  <si>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</si>
  <si>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</si>
  <si>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</si>
  <si>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</si>
  <si>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</si>
  <si>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</si>
  <si>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</si>
  <si>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</si>
  <si>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</si>
  <si>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</si>
  <si>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</si>
  <si>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</si>
  <si>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</si>
  <si>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</si>
  <si>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</si>
  <si>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</si>
  <si>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</si>
  <si>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</si>
  <si>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</si>
  <si>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</si>
  <si>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</si>
  <si>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</si>
  <si>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</si>
  <si>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</si>
  <si>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</si>
  <si>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</si>
  <si>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</si>
  <si>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</si>
  <si>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</si>
  <si>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</si>
  <si>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</si>
  <si>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</si>
  <si>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</si>
  <si>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</si>
  <si>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</si>
  <si>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</si>
  <si>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</si>
  <si>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</si>
  <si>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</si>
  <si>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</si>
  <si>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</si>
  <si>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</si>
  <si>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</si>
  <si>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</si>
  <si>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</si>
  <si>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</si>
  <si>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</si>
  <si>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</si>
  <si>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</si>
  <si>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</si>
  <si>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</si>
  <si>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</si>
  <si>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</si>
  <si>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</si>
  <si>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</si>
  <si>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</si>
  <si>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</si>
  <si>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</si>
  <si>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</si>
  <si>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</si>
  <si>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</si>
  <si>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</si>
  <si>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</si>
  <si>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</si>
  <si>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</si>
  <si>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</si>
  <si>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</si>
  <si>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</si>
  <si>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</si>
  <si>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</si>
  <si>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</si>
  <si>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</si>
  <si>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</si>
  <si>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</si>
  <si>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</si>
  <si>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</si>
  <si>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</si>
  <si>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</si>
  <si>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</si>
  <si>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</si>
  <si>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</si>
  <si>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</si>
  <si>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</si>
  <si>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</si>
  <si>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</si>
  <si>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</si>
  <si>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</si>
  <si>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</si>
  <si>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</si>
  <si>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</si>
  <si>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</si>
  <si>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</si>
  <si>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</si>
  <si>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</si>
  <si>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</si>
  <si>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</si>
  <si>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</si>
  <si>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</si>
  <si>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</si>
  <si>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</si>
  <si>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</si>
  <si>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</si>
  <si>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</si>
  <si>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</si>
  <si>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</si>
  <si>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</si>
  <si>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</si>
  <si>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</si>
  <si>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</si>
  <si>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</si>
  <si>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</si>
  <si>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</si>
  <si>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</si>
  <si>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</si>
  <si>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</si>
  <si>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</si>
  <si>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</si>
  <si>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</si>
  <si>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</si>
  <si>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</si>
  <si>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</si>
  <si>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</si>
  <si>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</si>
  <si>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</si>
  <si>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</si>
  <si>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</si>
  <si>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</si>
  <si>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</si>
  <si>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</si>
  <si>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</si>
  <si>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</si>
  <si>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</si>
  <si>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</si>
  <si>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</si>
  <si>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</si>
  <si>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</si>
  <si>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</si>
  <si>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</si>
  <si>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</si>
  <si>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</si>
  <si>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</si>
  <si>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</si>
  <si>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</si>
  <si>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</si>
  <si>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</si>
  <si>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</si>
  <si>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</si>
  <si>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</si>
  <si>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</si>
  <si>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</si>
  <si>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</si>
  <si>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</si>
  <si>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</si>
  <si>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</si>
  <si>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</si>
  <si>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</si>
  <si>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</si>
  <si>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</si>
  <si>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</si>
  <si>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</si>
  <si>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</si>
  <si>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</si>
  <si>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</si>
  <si>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</si>
  <si>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</si>
  <si>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</si>
  <si>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</si>
  <si>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</si>
  <si>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</si>
  <si>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</si>
  <si>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</si>
  <si>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</si>
  <si>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</si>
  <si>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</si>
  <si>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</si>
  <si>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</si>
  <si>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</si>
  <si>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</si>
  <si>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</si>
  <si>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</si>
  <si>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</si>
  <si>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</si>
  <si>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</si>
  <si>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</si>
  <si>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</si>
  <si>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</si>
  <si>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</si>
  <si>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</si>
  <si>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</si>
  <si>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</si>
  <si>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</si>
  <si>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</si>
  <si>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</si>
  <si>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</si>
  <si>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</si>
  <si>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</si>
  <si>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</si>
  <si>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</si>
  <si>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</si>
  <si>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</si>
  <si>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</si>
  <si>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</si>
  <si>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</si>
  <si>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</si>
  <si>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</si>
  <si>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</si>
  <si>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</si>
  <si>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</si>
  <si>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</si>
  <si>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</si>
  <si>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</si>
  <si>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</si>
  <si>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</si>
  <si>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</si>
  <si>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</si>
  <si>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</si>
  <si>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</si>
  <si>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</si>
  <si>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</si>
  <si>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</si>
  <si>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</si>
  <si>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</si>
  <si>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</si>
  <si>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</si>
  <si>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</si>
  <si>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</si>
  <si>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</si>
  <si>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</si>
  <si>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</si>
  <si>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</si>
  <si>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</si>
  <si>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</si>
  <si>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</si>
  <si>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</si>
  <si>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</si>
  <si>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</si>
  <si>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</si>
  <si>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</si>
  <si>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</si>
  <si>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</si>
  <si>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</si>
  <si>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</si>
  <si>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</si>
  <si>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</si>
  <si>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</si>
  <si>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</si>
  <si>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</si>
  <si>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</si>
  <si>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</si>
  <si>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</si>
  <si>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</si>
  <si>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</si>
  <si>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</si>
  <si>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</si>
  <si>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</si>
  <si>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</si>
  <si>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</si>
  <si>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</si>
  <si>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</si>
  <si>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</si>
  <si>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</si>
  <si>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</si>
  <si>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</si>
  <si>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</si>
  <si>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</si>
  <si>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</si>
  <si>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</si>
  <si>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</si>
  <si>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</si>
  <si>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</si>
  <si>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</si>
  <si>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</si>
  <si>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</si>
  <si>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</si>
  <si>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</si>
  <si>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</si>
  <si>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</si>
  <si>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</si>
  <si>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</si>
  <si>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</si>
  <si>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</si>
  <si>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</si>
  <si>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</si>
  <si>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</si>
  <si>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</si>
  <si>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</si>
  <si>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</si>
  <si>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</si>
  <si>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</si>
  <si>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</si>
  <si>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</si>
  <si>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</si>
  <si>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</si>
  <si>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</si>
  <si>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</si>
  <si>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</si>
  <si>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</si>
  <si>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</si>
  <si>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</si>
  <si>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</si>
  <si>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</si>
  <si>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</si>
  <si>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</si>
  <si>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</si>
  <si>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</si>
  <si>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</si>
  <si>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</si>
  <si>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</si>
  <si>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</si>
  <si>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</si>
  <si>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</si>
  <si>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</si>
  <si>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</si>
  <si>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</si>
  <si>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</si>
  <si>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</si>
  <si>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</si>
  <si>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</si>
  <si>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</si>
  <si>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</si>
  <si>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</si>
  <si>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</si>
  <si>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</si>
  <si>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</si>
  <si>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</si>
  <si>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</si>
  <si>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</si>
  <si>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</si>
  <si>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</si>
  <si>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</si>
  <si>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</si>
  <si>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</si>
  <si>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</si>
  <si>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</si>
  <si>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</si>
  <si>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</si>
  <si>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</si>
  <si>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</si>
  <si>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</si>
  <si>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</si>
  <si>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</si>
  <si>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</si>
  <si>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</si>
  <si>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</si>
  <si>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</si>
  <si>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</si>
  <si>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</si>
  <si>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</si>
  <si>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</si>
  <si>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</si>
  <si>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</si>
  <si>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</si>
  <si>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</si>
  <si>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</si>
  <si>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</si>
  <si>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</si>
  <si>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</si>
  <si>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</si>
  <si>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</si>
  <si>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</si>
  <si>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</si>
  <si>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</si>
  <si>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</si>
  <si>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</si>
  <si>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</si>
  <si>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</si>
  <si>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</si>
  <si>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</si>
  <si>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</si>
  <si>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</si>
  <si>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</si>
  <si>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</si>
  <si>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</si>
  <si>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</si>
  <si>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</si>
  <si>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</si>
  <si>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</si>
  <si>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</si>
  <si>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</si>
  <si>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</si>
  <si>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</si>
  <si>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</si>
  <si>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</si>
  <si>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</si>
  <si>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</si>
  <si>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</si>
  <si>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</si>
  <si>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</si>
  <si>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</si>
  <si>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</si>
  <si>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</si>
  <si>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</si>
  <si>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</si>
  <si>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</si>
  <si>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</si>
  <si>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</si>
  <si>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</si>
  <si>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</si>
  <si>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</si>
  <si>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</si>
  <si>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</si>
  <si>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</si>
  <si>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</si>
  <si>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</si>
  <si>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</si>
  <si>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</si>
  <si>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</si>
  <si>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</si>
  <si>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</si>
  <si>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</si>
  <si>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</si>
  <si>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</si>
  <si>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</si>
  <si>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</si>
  <si>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</si>
  <si>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</si>
  <si>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</si>
  <si>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</si>
  <si>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</si>
  <si>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</si>
  <si>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</si>
  <si>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</si>
  <si>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</si>
  <si>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</si>
  <si>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</si>
  <si>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</si>
  <si>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</si>
  <si>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</si>
  <si>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</si>
  <si>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</si>
  <si>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</si>
  <si>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</si>
  <si>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</si>
  <si>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</si>
  <si>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</si>
  <si>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</si>
  <si>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</si>
  <si>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</si>
  <si>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</si>
  <si>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</si>
  <si>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</si>
  <si>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</si>
  <si>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</si>
  <si>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</si>
  <si>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</si>
  <si>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</si>
  <si>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</si>
  <si>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</si>
  <si>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</si>
  <si>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</si>
  <si>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</si>
  <si>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</si>
  <si>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</si>
  <si>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</si>
  <si>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</si>
  <si>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</si>
  <si>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</si>
  <si>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</si>
  <si>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</si>
  <si>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</si>
  <si>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</si>
  <si>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</si>
  <si>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</si>
  <si>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</si>
  <si>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</si>
  <si>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</si>
  <si>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</si>
  <si>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</si>
  <si>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</si>
  <si>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</si>
  <si>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</si>
  <si>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</si>
  <si>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</si>
  <si>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</si>
  <si>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</si>
  <si>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</si>
  <si>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</si>
  <si>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</si>
  <si>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</si>
  <si>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</si>
  <si>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</si>
  <si>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</si>
  <si>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</si>
  <si>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</si>
  <si>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</si>
  <si>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</si>
  <si>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</si>
  <si>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</si>
  <si>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</si>
  <si>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</si>
  <si>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</si>
  <si>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</si>
  <si>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</si>
  <si>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</si>
  <si>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</si>
  <si>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</si>
  <si>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</si>
  <si>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</si>
  <si>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</si>
  <si>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</si>
  <si>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</si>
  <si>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</si>
  <si>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</si>
  <si>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</si>
  <si>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</si>
  <si>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</si>
  <si>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</si>
  <si>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</si>
  <si>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</si>
  <si>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</si>
  <si>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</si>
  <si>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</si>
  <si>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</si>
  <si>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</si>
  <si>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</si>
  <si>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</si>
  <si>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</si>
  <si>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</si>
  <si>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</si>
  <si>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</si>
  <si>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</si>
  <si>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</si>
  <si>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</si>
  <si>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</si>
  <si>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</si>
  <si>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</si>
  <si>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</si>
  <si>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</si>
  <si>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</si>
  <si>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</si>
  <si>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</si>
  <si>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</si>
  <si>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</si>
  <si>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</si>
  <si>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</si>
  <si>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</si>
  <si>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</si>
  <si>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</si>
  <si>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</si>
  <si>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</si>
  <si>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</si>
  <si>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</si>
  <si>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</si>
  <si>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</si>
  <si>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</si>
  <si>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</si>
  <si>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</si>
  <si>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</si>
  <si>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</si>
  <si>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</si>
  <si>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</si>
  <si>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</si>
  <si>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</si>
  <si>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</si>
  <si>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</si>
  <si>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</si>
  <si>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</si>
  <si>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</si>
  <si>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</si>
  <si>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</si>
  <si>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</si>
  <si>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</si>
  <si>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</si>
  <si>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</si>
  <si>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</si>
  <si>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</si>
  <si>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</si>
  <si>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</si>
  <si>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</si>
  <si>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</si>
  <si>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</si>
  <si>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</si>
  <si>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</si>
  <si>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</si>
  <si>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</si>
  <si>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</si>
  <si>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</si>
  <si>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</si>
  <si>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</si>
  <si>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</si>
  <si>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</si>
  <si>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</si>
  <si>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</si>
  <si>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</si>
  <si>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</si>
  <si>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</si>
  <si>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</si>
  <si>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</si>
  <si>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</si>
  <si>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</si>
  <si>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</si>
  <si>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</si>
  <si>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</si>
  <si>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</si>
  <si>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</si>
  <si>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</si>
  <si>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</si>
  <si>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</si>
  <si>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</si>
  <si>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</si>
  <si>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</si>
  <si>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</si>
  <si>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</si>
  <si>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</si>
  <si>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</si>
  <si>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</si>
  <si>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</si>
  <si>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</si>
  <si>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</si>
  <si>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</si>
  <si>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</si>
  <si>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</si>
  <si>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</si>
  <si>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</si>
  <si>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</si>
  <si>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</si>
  <si>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</si>
  <si>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</si>
  <si>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</si>
  <si>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</si>
  <si>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</si>
  <si>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</si>
  <si>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</si>
  <si>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</si>
  <si>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</si>
  <si>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</si>
  <si>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</si>
  <si>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</si>
  <si>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</si>
  <si>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</si>
  <si>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</si>
  <si>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</si>
  <si>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</si>
  <si>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</si>
  <si>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</si>
  <si>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</si>
  <si>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</si>
  <si>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</si>
  <si>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</si>
  <si>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</si>
  <si>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</si>
  <si>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</si>
  <si>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</si>
  <si>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</si>
  <si>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</si>
  <si>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</si>
  <si>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</si>
  <si>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</si>
  <si>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</si>
  <si>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</si>
  <si>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</si>
  <si>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</si>
  <si>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</si>
  <si>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</si>
  <si>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</si>
  <si>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</si>
  <si>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</si>
  <si>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</si>
  <si>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</si>
  <si>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</si>
  <si>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</si>
  <si>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</si>
  <si>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</si>
  <si>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</si>
  <si>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</si>
  <si>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</si>
  <si>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</si>
  <si>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</si>
  <si>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</si>
  <si>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</si>
  <si>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</si>
  <si>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</si>
  <si>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</si>
  <si>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</si>
  <si>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</si>
  <si>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</si>
  <si>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</si>
  <si>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</si>
  <si>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</si>
  <si>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</si>
  <si>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</si>
  <si>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</si>
  <si>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</si>
  <si>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</si>
  <si>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</si>
  <si>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</si>
  <si>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</si>
  <si>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</si>
  <si>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</si>
  <si>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</si>
  <si>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</si>
  <si>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</si>
  <si>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</si>
  <si>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</si>
  <si>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</si>
  <si>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</si>
  <si>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</si>
  <si>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</si>
  <si>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</si>
  <si>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</si>
  <si>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</si>
  <si>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</si>
  <si>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</si>
  <si>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</si>
  <si>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</si>
  <si>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</si>
  <si>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</si>
  <si>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</si>
  <si>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</si>
  <si>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</si>
  <si>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</si>
  <si>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</si>
  <si>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</si>
  <si>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</si>
  <si>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</si>
  <si>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</si>
  <si>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</si>
  <si>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</si>
  <si>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</si>
  <si>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</si>
  <si>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</si>
  <si>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</si>
  <si>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</si>
  <si>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</si>
  <si>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</si>
  <si>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</si>
  <si>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</si>
  <si>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</si>
  <si>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</si>
  <si>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</si>
  <si>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</si>
  <si>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</si>
  <si>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</si>
  <si>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</si>
  <si>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</si>
  <si>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</si>
  <si>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</si>
  <si>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</si>
  <si>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</si>
  <si>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</si>
  <si>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</si>
  <si>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</si>
  <si>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</si>
  <si>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</si>
  <si>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</si>
  <si>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</si>
  <si>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</si>
  <si>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</si>
  <si>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</si>
  <si>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</si>
  <si>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</si>
  <si>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</si>
  <si>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</si>
  <si>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</si>
  <si>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</si>
  <si>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</si>
  <si>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</si>
  <si>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</si>
  <si>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</si>
  <si>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</si>
  <si>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</si>
  <si>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</si>
  <si>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</si>
  <si>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</si>
  <si>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</si>
  <si>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</si>
  <si>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</si>
  <si>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</si>
  <si>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</si>
  <si>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</si>
  <si>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</si>
  <si>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</si>
  <si>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</si>
  <si>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</si>
  <si>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</si>
  <si>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</si>
  <si>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</si>
  <si>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</si>
  <si>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</si>
  <si>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</si>
  <si>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</si>
  <si>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</si>
  <si>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</si>
  <si>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</si>
  <si>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</si>
  <si>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</si>
  <si>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</si>
  <si>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</si>
  <si>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</si>
  <si>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</si>
  <si>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</si>
  <si>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</si>
  <si>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</si>
  <si>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</si>
  <si>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</si>
  <si>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</si>
  <si>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</si>
  <si>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</si>
  <si>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</si>
  <si>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</si>
  <si>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</si>
  <si>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</si>
  <si>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</si>
  <si>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</si>
  <si>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</si>
  <si>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</si>
  <si>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</si>
  <si>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</si>
  <si>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</si>
  <si>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</si>
  <si>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</si>
  <si>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</si>
  <si>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</si>
  <si>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</si>
  <si>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</si>
  <si>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</si>
  <si>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</si>
  <si>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</si>
  <si>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</si>
  <si>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</si>
  <si>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</si>
  <si>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</si>
  <si>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</si>
  <si>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</si>
  <si>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</si>
  <si>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</si>
  <si>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</si>
  <si>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</si>
  <si>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</si>
  <si>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</si>
  <si>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</si>
  <si>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</si>
  <si>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</si>
  <si>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</si>
  <si>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</si>
  <si>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</si>
  <si>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</si>
  <si>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</si>
  <si>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</si>
  <si>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</si>
  <si>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</si>
  <si>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</si>
  <si>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</si>
  <si>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</si>
  <si>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</si>
  <si>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</si>
  <si>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</si>
  <si>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</si>
  <si>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</si>
  <si>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</si>
  <si>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</si>
  <si>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</si>
  <si>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</si>
  <si>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</si>
  <si>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</si>
  <si>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</si>
  <si>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</si>
  <si>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</si>
  <si>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</si>
  <si>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</si>
  <si>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</si>
  <si>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</si>
  <si>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</si>
  <si>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</si>
  <si>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</si>
  <si>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</si>
  <si>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</si>
  <si>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</si>
  <si>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</si>
  <si>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</si>
  <si>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</si>
  <si>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</si>
  <si>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</si>
  <si>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</si>
  <si>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</si>
  <si>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</si>
  <si>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</si>
  <si>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</si>
  <si>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</si>
  <si>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</si>
  <si>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</si>
  <si>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</si>
  <si>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</si>
  <si>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</si>
  <si>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</si>
  <si>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</si>
  <si>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</si>
  <si>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</si>
  <si>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</si>
  <si>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</si>
  <si>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</si>
  <si>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</si>
  <si>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</si>
  <si>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</si>
  <si>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</si>
  <si>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</si>
  <si>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</si>
  <si>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</si>
  <si>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</si>
  <si>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</si>
  <si>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</si>
  <si>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</si>
  <si>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</si>
  <si>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</si>
  <si>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</si>
  <si>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</si>
  <si>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</si>
  <si>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</si>
  <si>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</si>
  <si>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</si>
  <si>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</si>
  <si>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</si>
  <si>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</si>
  <si>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</si>
  <si>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</si>
  <si>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</si>
  <si>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</si>
  <si>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</si>
  <si>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</si>
  <si>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</si>
  <si>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</si>
  <si>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</si>
  <si>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</si>
  <si>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</si>
  <si>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</si>
  <si>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</si>
  <si>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</si>
  <si>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</si>
  <si>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</si>
  <si>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</si>
  <si>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</si>
  <si>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</si>
  <si>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</si>
  <si>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</si>
  <si>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</si>
  <si>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</si>
  <si>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</si>
  <si>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</si>
  <si>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</si>
  <si>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</si>
  <si>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</si>
  <si>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</si>
  <si>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</si>
  <si>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</si>
  <si>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</si>
  <si>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</si>
  <si>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</si>
  <si>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</si>
  <si>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</si>
  <si>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</si>
  <si>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</si>
  <si>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</si>
  <si>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</si>
  <si>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</si>
  <si>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</si>
  <si>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</si>
  <si>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</si>
  <si>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</si>
  <si>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</si>
  <si>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</si>
  <si>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</si>
  <si>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</si>
  <si>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</si>
  <si>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</si>
  <si>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</si>
  <si>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</si>
  <si>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</si>
  <si>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</si>
  <si>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</si>
  <si>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</si>
  <si>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</si>
  <si>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</si>
  <si>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</si>
  <si>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</si>
  <si>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</si>
  <si>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</si>
  <si>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</si>
  <si>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</si>
  <si>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</si>
  <si>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</si>
  <si>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</si>
  <si>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</si>
  <si>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</si>
  <si>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</si>
  <si>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</si>
  <si>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</si>
  <si>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</si>
  <si>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</si>
  <si>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</si>
  <si>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</si>
  <si>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</si>
  <si>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</si>
  <si>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</si>
  <si>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</si>
  <si>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</si>
  <si>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</si>
  <si>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</si>
  <si>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</si>
  <si>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</si>
  <si>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</si>
  <si>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</si>
  <si>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</si>
  <si>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</si>
  <si>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</si>
  <si>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</si>
  <si>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</si>
  <si>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</si>
  <si>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</si>
  <si>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</si>
  <si>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</si>
  <si>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</si>
  <si>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</si>
  <si>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</si>
  <si>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</si>
  <si>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</si>
  <si>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</si>
  <si>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</si>
  <si>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</si>
  <si>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</si>
  <si>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</si>
  <si>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</si>
  <si>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</si>
  <si>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</si>
  <si>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</si>
  <si>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</si>
  <si>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</si>
  <si>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</si>
  <si>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</si>
  <si>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</si>
  <si>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</si>
  <si>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</si>
  <si>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</si>
  <si>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</si>
  <si>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</si>
  <si>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</si>
  <si>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</si>
  <si>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</si>
  <si>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</si>
  <si>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</si>
  <si>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</si>
  <si>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</si>
  <si>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</si>
  <si>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</si>
  <si>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</si>
  <si>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</si>
  <si>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</si>
  <si>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</si>
  <si>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</si>
  <si>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</si>
  <si>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</si>
  <si>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</si>
  <si>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</si>
  <si>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</si>
  <si>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</si>
  <si>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</si>
  <si>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</si>
  <si>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</si>
  <si>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</si>
  <si>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</si>
  <si>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</si>
  <si>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</si>
  <si>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</si>
  <si>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</si>
  <si>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</si>
  <si>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</si>
  <si>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</si>
  <si>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</si>
  <si>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</si>
  <si>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</si>
  <si>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</si>
  <si>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</si>
  <si>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</si>
  <si>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</si>
  <si>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</si>
  <si>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</si>
  <si>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</si>
  <si>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</si>
  <si>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</si>
  <si>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</si>
  <si>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</si>
  <si>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</si>
  <si>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</si>
  <si>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</si>
  <si>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</si>
  <si>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</si>
  <si>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</si>
  <si>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</si>
  <si>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</si>
  <si>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</si>
  <si>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</si>
  <si>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</si>
  <si>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</si>
  <si>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</si>
  <si>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</si>
  <si>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</si>
  <si>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</si>
  <si>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</si>
  <si>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</si>
  <si>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</si>
  <si>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</si>
  <si>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</si>
  <si>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</si>
  <si>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</si>
  <si>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</si>
  <si>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</si>
  <si>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</si>
  <si>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</si>
  <si>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</si>
  <si>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</si>
  <si>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</si>
  <si>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</si>
  <si>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</si>
  <si>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</si>
  <si>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</si>
  <si>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</si>
  <si>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</si>
  <si>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</si>
  <si>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</si>
  <si>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</si>
  <si>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</si>
  <si>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</si>
  <si>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</si>
  <si>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</si>
  <si>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</si>
  <si>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</si>
  <si>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</si>
  <si>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</si>
  <si>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</si>
  <si>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</si>
  <si>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</si>
  <si>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</si>
  <si>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</si>
  <si>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</si>
  <si>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</si>
  <si>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</si>
  <si>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</si>
  <si>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</si>
  <si>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</si>
  <si>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</si>
  <si>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</si>
  <si>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</si>
  <si>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</si>
  <si>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</si>
  <si>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</si>
  <si>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</si>
  <si>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</si>
  <si>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</si>
  <si>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</si>
  <si>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</si>
  <si>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</si>
  <si>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</si>
  <si>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</si>
  <si>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</si>
  <si>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</si>
  <si>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</si>
  <si>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</si>
  <si>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</si>
  <si>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</si>
  <si>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</si>
  <si>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</si>
  <si>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</si>
  <si>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</si>
  <si>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</si>
  <si>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</si>
  <si>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</si>
  <si>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</si>
  <si>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</si>
  <si>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</si>
  <si>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</si>
  <si>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</si>
  <si>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</si>
  <si>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</si>
  <si>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</si>
  <si>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</si>
  <si>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</si>
  <si>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</si>
  <si>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</si>
  <si>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</si>
  <si>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</si>
  <si>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</si>
  <si>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</si>
  <si>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</si>
  <si>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</si>
  <si>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</si>
  <si>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</si>
  <si>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</si>
  <si>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</si>
  <si>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</si>
  <si>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</si>
  <si>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</si>
  <si>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</si>
  <si>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</si>
  <si>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</si>
  <si>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</si>
  <si>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</si>
  <si>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</si>
  <si>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</si>
  <si>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</si>
  <si>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</si>
  <si>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</si>
  <si>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</si>
  <si>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</si>
  <si>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</si>
  <si>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</si>
  <si>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</si>
  <si>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</si>
  <si>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</si>
  <si>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</si>
  <si>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</si>
  <si>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</si>
  <si>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</si>
  <si>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</si>
  <si>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</si>
  <si>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</si>
  <si>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</si>
  <si>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</si>
  <si>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</si>
  <si>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</si>
  <si>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</si>
  <si>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</si>
  <si>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</si>
  <si>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</si>
  <si>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</si>
  <si>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</si>
  <si>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</si>
  <si>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</si>
  <si>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</si>
  <si>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</si>
  <si>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</si>
  <si>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</si>
  <si>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</si>
  <si>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</si>
  <si>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</si>
  <si>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</si>
  <si>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</si>
  <si>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</si>
  <si>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</si>
  <si>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</si>
  <si>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</si>
  <si>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</si>
  <si>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</si>
  <si>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</si>
  <si>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</si>
  <si>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</si>
  <si>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</si>
  <si>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</si>
  <si>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</si>
  <si>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</si>
  <si>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</si>
  <si>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</si>
  <si>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</si>
  <si>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</si>
  <si>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</si>
  <si>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</si>
  <si>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</si>
  <si>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</si>
  <si>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</si>
  <si>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</si>
  <si>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</si>
  <si>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</si>
  <si>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</si>
  <si>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</si>
  <si>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</si>
  <si>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</si>
  <si>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</si>
  <si>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</si>
  <si>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</si>
  <si>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</si>
  <si>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</si>
  <si>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</si>
  <si>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</si>
  <si>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</si>
  <si>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</si>
  <si>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</si>
  <si>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</si>
  <si>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</si>
  <si>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</si>
  <si>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</si>
  <si>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</si>
  <si>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</si>
  <si>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</si>
  <si>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</si>
  <si>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</si>
  <si>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</si>
  <si>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</si>
  <si>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</si>
  <si>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</si>
  <si>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</si>
  <si>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</si>
  <si>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</si>
  <si>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</si>
  <si>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</si>
  <si>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</si>
  <si>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</si>
  <si>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</si>
  <si>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</si>
  <si>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</si>
  <si>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</si>
  <si>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</si>
  <si>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</si>
  <si>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</si>
  <si>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</si>
  <si>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</si>
  <si>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</si>
  <si>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</si>
  <si>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</si>
  <si>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</si>
  <si>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</si>
  <si>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</si>
  <si>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</si>
  <si>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</si>
  <si>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</si>
  <si>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</si>
  <si>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</si>
  <si>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</si>
  <si>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</si>
  <si>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SIGUER EN AMONT DE SIGUER</t>
  </si>
  <si>
    <t>RUISSEAU DE SIGUER</t>
  </si>
  <si>
    <t>05173200</t>
  </si>
  <si>
    <t>18310006400033</t>
  </si>
  <si>
    <t>Agence de l'Eau Adour-Garonne</t>
  </si>
  <si>
    <t>34255833500077</t>
  </si>
  <si>
    <t>AQUASCOP BIOLOGIE site de Monptellier</t>
  </si>
  <si>
    <t>IBMR-22-M174</t>
  </si>
  <si>
    <t>JOYCE LAMBERT, GASPARD DEFORET</t>
  </si>
  <si>
    <t>IBMR standard</t>
  </si>
  <si>
    <t>DROITE</t>
  </si>
  <si>
    <t>ETIAGE SEVERE</t>
  </si>
  <si>
    <t>FORTEMENT NUAGEUX</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</si>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</sst>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581200</v>
      </c>
      <c r="G10" s="114"/>
      <c r="H10" s="115"/>
    </row>
    <row r="11" spans="1:8" ht="15">
      <c r="A11" s="10" t="s">
        <v>2277</v>
      </c>
      <c r="B11" s="47">
        <v>44817</v>
      </c>
      <c r="D11" s="10" t="s">
        <v>2280</v>
      </c>
      <c r="E11" s="52">
        <v>6182550</v>
      </c>
      <c r="G11" s="114"/>
      <c r="H11" s="115"/>
    </row>
    <row r="12" spans="1:8" ht="15">
      <c r="A12" s="10" t="s">
        <v>2283</v>
      </c>
      <c r="B12" s="52" t="s">
        <v>5294</v>
      </c>
      <c r="D12" s="10" t="s">
        <v>2281</v>
      </c>
      <c r="E12" s="52">
        <v>581251</v>
      </c>
      <c r="G12" s="116"/>
      <c r="H12" s="117"/>
    </row>
    <row r="13" spans="1:5" ht="17.25" customHeight="1" thickBot="1">
      <c r="A13" s="2"/>
      <c r="B13" s="55"/>
      <c r="D13" s="10" t="s">
        <v>2282</v>
      </c>
      <c r="E13" s="52">
        <v>6182613</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581200</v>
      </c>
    </row>
    <row r="18" spans="1:3" ht="15">
      <c r="A18" s="124"/>
      <c r="B18" s="49" t="s">
        <v>2267</v>
      </c>
      <c r="C18" s="61">
        <f>E11</f>
        <v>6182550</v>
      </c>
    </row>
    <row r="19" spans="1:2" ht="15">
      <c r="A19" s="3" t="s">
        <v>2063</v>
      </c>
      <c r="B19" s="29">
        <v>915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5.5</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5.5</v>
      </c>
      <c r="C37" s="6"/>
      <c r="D37" s="8" t="s">
        <v>2110</v>
      </c>
      <c r="E37" s="30"/>
    </row>
    <row r="38" spans="1:5" s="7" customFormat="1" ht="15" customHeight="1">
      <c r="A38" s="5" t="s">
        <v>2115</v>
      </c>
      <c r="B38" s="30">
        <v>15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2</v>
      </c>
      <c r="C48" s="6"/>
      <c r="D48" s="10" t="s">
        <v>2102</v>
      </c>
      <c r="E48" s="9"/>
    </row>
    <row r="49" spans="1:5" s="15" customFormat="1" ht="15">
      <c r="A49" s="3" t="s">
        <v>2101</v>
      </c>
      <c r="B49" s="9">
        <v>2</v>
      </c>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0.05</v>
      </c>
      <c r="E97" s="89"/>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0.05</v>
      </c>
      <c r="E98" s="89"/>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0.5</v>
      </c>
      <c r="E99" s="89"/>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3.7</v>
      </c>
      <c r="E100" s="89"/>
      <c r="F100" s="35" t="s">
        <v>2290</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v>0.25</v>
      </c>
      <c r="E101" s="89"/>
      <c r="F101" s="35" t="s">
        <v>2290</v>
      </c>
      <c r="G101" s="79"/>
      <c r="H101" s="80"/>
    </row>
    <row r="102" spans="1:8" ht="15">
      <c r="A102" s="33" t="s">
        <v>1767</v>
      </c>
      <c r="B102" s="20" t="str">
        <f>IF(A102="NEWCOD",IF(ISBLANK(G102),"renseigner le champ 'Nouveau taxon'",G102),VLOOKUP(A102,'Ref Taxo'!A:B,2,FALSE))</f>
        <v>Scapania undulata</v>
      </c>
      <c r="C102" s="21">
        <f>IF(A102="NEWCOD",IF(ISBLANK(H102),"NoCod",H102),VLOOKUP(A102,'Ref Taxo'!A:D,4,FALSE))</f>
        <v>1213</v>
      </c>
      <c r="D102" s="34">
        <v>0.4</v>
      </c>
      <c r="E102" s="89"/>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5.52</v>
      </c>
      <c r="E103" s="89"/>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89"/>
      <c r="F104" s="35" t="s">
        <v>2290</v>
      </c>
      <c r="G104" s="79"/>
      <c r="H104" s="80"/>
    </row>
    <row r="105" spans="1:8" ht="15">
      <c r="A105" s="33" t="s">
        <v>775</v>
      </c>
      <c r="B105" s="20" t="str">
        <f>IF(A105="NEWCOD",IF(ISBLANK(G105),"renseigner le champ 'Nouveau taxon'",G105),VLOOKUP(A105,'Ref Taxo'!A:B,2,FALSE))</f>
        <v>Fontinalis squamosa</v>
      </c>
      <c r="C105" s="21">
        <f>IF(A105="NEWCOD",IF(ISBLANK(H105),"NoCod",H105),VLOOKUP(A105,'Ref Taxo'!A:D,4,FALSE))</f>
        <v>1312</v>
      </c>
      <c r="D105" s="34">
        <v>2.5</v>
      </c>
      <c r="E105" s="89"/>
      <c r="F105" s="35" t="s">
        <v>2290</v>
      </c>
      <c r="G105" s="79"/>
      <c r="H105" s="80"/>
    </row>
    <row r="106" spans="1:8" ht="15">
      <c r="A106" s="33" t="s">
        <v>888</v>
      </c>
      <c r="B106" s="20" t="str">
        <f>IF(A106="NEWCOD",IF(ISBLANK(G106),"renseigner le champ 'Nouveau taxon'",G106),VLOOKUP(A106,'Ref Taxo'!A:B,2,FALSE))</f>
        <v>Hygrohypnum ochraceum</v>
      </c>
      <c r="C106" s="21">
        <f>IF(A106="NEWCOD",IF(ISBLANK(H106),"NoCod",H106),VLOOKUP(A106,'Ref Taxo'!A:D,4,FALSE))</f>
        <v>1241</v>
      </c>
      <c r="D106" s="34">
        <v>0.01</v>
      </c>
      <c r="E106" s="89"/>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2</v>
      </c>
      <c r="E107" s="89"/>
      <c r="F107" s="35" t="s">
        <v>2290</v>
      </c>
      <c r="G107" s="79"/>
      <c r="H107" s="80"/>
    </row>
    <row r="108" spans="1:8" ht="15">
      <c r="A108" s="33" t="s">
        <v>1928</v>
      </c>
      <c r="B108" s="20" t="str">
        <f>IF(A108="NEWCOD",IF(ISBLANK(G108),"renseigner le champ 'Nouveau taxon'",G108),VLOOKUP(A108,'Ref Taxo'!A:B,2,FALSE))</f>
        <v>Thamnobryum alopecurum</v>
      </c>
      <c r="C108" s="21">
        <f>IF(A108="NEWCOD",IF(ISBLANK(H108),"NoCod",H108),VLOOKUP(A108,'Ref Taxo'!A:D,4,FALSE))</f>
        <v>1344</v>
      </c>
      <c r="D108" s="34">
        <v>0.02</v>
      </c>
      <c r="E108" s="89"/>
      <c r="F108" s="35" t="s">
        <v>2290</v>
      </c>
      <c r="G108" s="79"/>
      <c r="H108" s="80"/>
    </row>
    <row r="109" spans="1:8" ht="15">
      <c r="A109" s="33" t="s">
        <v>796</v>
      </c>
      <c r="B109" s="20" t="str">
        <f>IF(A109="NEWCOD",IF(ISBLANK(G109),"renseigner le champ 'Nouveau taxon'",G109),VLOOKUP(A109,'Ref Taxo'!A:B,2,FALSE))</f>
        <v>Glechoma hederacea</v>
      </c>
      <c r="C109" s="21">
        <f>IF(A109="NEWCOD",IF(ISBLANK(H109),"NoCod",H109),VLOOKUP(A109,'Ref Taxo'!A:D,4,FALSE))</f>
        <v>19767</v>
      </c>
      <c r="D109" s="34">
        <v>0.01</v>
      </c>
      <c r="E109" s="89"/>
      <c r="F109" s="35" t="s">
        <v>2290</v>
      </c>
      <c r="G109" s="79"/>
      <c r="H109" s="80"/>
    </row>
    <row r="110" spans="1:8" ht="15">
      <c r="A110" s="33" t="s">
        <v>1616</v>
      </c>
      <c r="B110" s="20" t="str">
        <f>IF(A110="NEWCOD",IF(ISBLANK(G110),"renseigner le champ 'Nouveau taxon'",G110),VLOOKUP(A110,'Ref Taxo'!A:B,2,FALSE))</f>
        <v>Ranunculus repens</v>
      </c>
      <c r="C110" s="21">
        <f>IF(A110="NEWCOD",IF(ISBLANK(H110),"NoCod",H110),VLOOKUP(A110,'Ref Taxo'!A:D,4,FALSE))</f>
        <v>1910</v>
      </c>
      <c r="D110" s="34">
        <v>0.01</v>
      </c>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2023-03-16T17:19:11Z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