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3400" sheetId="2" r:id="rId2"/>
    <sheet name="Mises à jour" sheetId="3" r:id="rId3"/>
  </sheets>
  <definedNames/>
  <calcPr calcId="145621"/>
</workbook>
</file>

<file path=xl/sharedStrings.xml><?xml version="1.0" encoding="utf-8"?>
<sst xmlns="http://schemas.openxmlformats.org/spreadsheetml/2006/main" count="6490" uniqueCount="5304">
  <si>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</si>
  <si>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</si>
  <si>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</si>
  <si>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</si>
  <si>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</si>
  <si>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</si>
  <si>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</si>
  <si>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</si>
  <si>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</si>
  <si>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</si>
  <si>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</si>
  <si>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</si>
  <si>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</si>
  <si>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</si>
  <si>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</si>
  <si>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</si>
  <si>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</si>
  <si>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</si>
  <si>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</si>
  <si>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</si>
  <si>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</si>
  <si>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</si>
  <si>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</si>
  <si>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</si>
  <si>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</si>
  <si>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</si>
  <si>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</si>
  <si>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</si>
  <si>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</si>
  <si>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</si>
  <si>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</si>
  <si>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</si>
  <si>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</si>
  <si>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</si>
  <si>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</si>
  <si>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</si>
  <si>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</si>
  <si>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</si>
  <si>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</si>
  <si>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</si>
  <si>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</si>
  <si>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</si>
  <si>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</si>
  <si>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</si>
  <si>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</si>
  <si>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</si>
  <si>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</si>
  <si>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</si>
  <si>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</si>
  <si>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</si>
  <si>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</si>
  <si>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</si>
  <si>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</si>
  <si>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</si>
  <si>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</si>
  <si>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</si>
  <si>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</si>
  <si>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</si>
  <si>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</si>
  <si>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</si>
  <si>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</si>
  <si>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</si>
  <si>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</si>
  <si>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</si>
  <si>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</si>
  <si>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</si>
  <si>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</si>
  <si>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</si>
  <si>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</si>
  <si>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</si>
  <si>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</si>
  <si>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</si>
  <si>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</si>
  <si>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</si>
  <si>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</si>
  <si>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</si>
  <si>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</si>
  <si>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</si>
  <si>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</si>
  <si>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</si>
  <si>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</si>
  <si>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</si>
  <si>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</si>
  <si>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</si>
  <si>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</si>
  <si>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</si>
  <si>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</si>
  <si>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</si>
  <si>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</si>
  <si>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</si>
  <si>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</si>
  <si>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</si>
  <si>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</si>
  <si>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</si>
  <si>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</si>
  <si>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</si>
  <si>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</si>
  <si>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</si>
  <si>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</si>
  <si>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</si>
  <si>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</si>
  <si>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</si>
  <si>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</si>
  <si>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</si>
  <si>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</si>
  <si>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</si>
  <si>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</si>
  <si>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</si>
  <si>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</si>
  <si>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</si>
  <si>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</si>
  <si>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</si>
  <si>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</si>
  <si>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</si>
  <si>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</si>
  <si>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</si>
  <si>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</si>
  <si>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</si>
  <si>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</si>
  <si>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</si>
  <si>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</si>
  <si>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</si>
  <si>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</si>
  <si>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</si>
  <si>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</si>
  <si>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</si>
  <si>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</si>
  <si>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</si>
  <si>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</si>
  <si>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</si>
  <si>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</si>
  <si>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</si>
  <si>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</si>
  <si>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</si>
  <si>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</si>
  <si>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</si>
  <si>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</si>
  <si>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</si>
  <si>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</si>
  <si>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</si>
  <si>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</si>
  <si>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</si>
  <si>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</si>
  <si>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</si>
  <si>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</si>
  <si>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</si>
  <si>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</si>
  <si>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</si>
  <si>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</si>
  <si>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</si>
  <si>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</si>
  <si>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</si>
  <si>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</si>
  <si>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</si>
  <si>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</si>
  <si>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</si>
  <si>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</si>
  <si>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</si>
  <si>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</si>
  <si>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</si>
  <si>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</si>
  <si>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</si>
  <si>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</si>
  <si>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</si>
  <si>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</si>
  <si>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</si>
  <si>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</si>
  <si>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</si>
  <si>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</si>
  <si>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</si>
  <si>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</si>
  <si>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</si>
  <si>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</si>
  <si>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</si>
  <si>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</si>
  <si>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</si>
  <si>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</si>
  <si>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</si>
  <si>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</si>
  <si>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</si>
  <si>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</si>
  <si>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</si>
  <si>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</si>
  <si>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</si>
  <si>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</si>
  <si>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</si>
  <si>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</si>
  <si>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</si>
  <si>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</si>
  <si>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</si>
  <si>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</si>
  <si>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</si>
  <si>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</si>
  <si>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</si>
  <si>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</si>
  <si>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</si>
  <si>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</si>
  <si>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</si>
  <si>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</si>
  <si>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</si>
  <si>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</si>
  <si>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</si>
  <si>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</si>
  <si>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</si>
  <si>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</si>
  <si>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</si>
  <si>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</si>
  <si>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</si>
  <si>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</si>
  <si>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</si>
  <si>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</si>
  <si>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</si>
  <si>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</si>
  <si>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</si>
  <si>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</si>
  <si>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</si>
  <si>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</si>
  <si>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</si>
  <si>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</si>
  <si>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</si>
  <si>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</si>
  <si>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</si>
  <si>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</si>
  <si>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</si>
  <si>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</si>
  <si>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</si>
  <si>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</si>
  <si>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</si>
  <si>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</si>
  <si>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</si>
  <si>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</si>
  <si>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</si>
  <si>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</si>
  <si>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</si>
  <si>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</si>
  <si>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</si>
  <si>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</si>
  <si>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</si>
  <si>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</si>
  <si>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</si>
  <si>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</si>
  <si>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</si>
  <si>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</si>
  <si>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</si>
  <si>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</si>
  <si>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</si>
  <si>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</si>
  <si>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</si>
  <si>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</si>
  <si>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</si>
  <si>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</si>
  <si>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</si>
  <si>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</si>
  <si>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</si>
  <si>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</si>
  <si>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</si>
  <si>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</si>
  <si>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</si>
  <si>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</si>
  <si>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</si>
  <si>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</si>
  <si>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</si>
  <si>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</si>
  <si>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</si>
  <si>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</si>
  <si>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</si>
  <si>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</si>
  <si>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</si>
  <si>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</si>
  <si>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</si>
  <si>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</si>
  <si>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</si>
  <si>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</si>
  <si>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</si>
  <si>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</si>
  <si>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</si>
  <si>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</si>
  <si>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</si>
  <si>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</si>
  <si>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</si>
  <si>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</si>
  <si>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</si>
  <si>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</si>
  <si>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</si>
  <si>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</si>
  <si>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</si>
  <si>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</si>
  <si>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</si>
  <si>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</si>
  <si>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</si>
  <si>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</si>
  <si>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</si>
  <si>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</si>
  <si>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</si>
  <si>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</si>
  <si>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</si>
  <si>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</si>
  <si>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</si>
  <si>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</si>
  <si>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</si>
  <si>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</si>
  <si>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</si>
  <si>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</si>
  <si>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</si>
  <si>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</si>
  <si>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</si>
  <si>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</si>
  <si>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</si>
  <si>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</si>
  <si>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</si>
  <si>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</si>
  <si>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</si>
  <si>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</si>
  <si>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</si>
  <si>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</si>
  <si>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</si>
  <si>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</si>
  <si>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</si>
  <si>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</si>
  <si>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</si>
  <si>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</si>
  <si>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</si>
  <si>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</si>
  <si>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</si>
  <si>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</si>
  <si>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</si>
  <si>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</si>
  <si>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</si>
  <si>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</si>
  <si>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</si>
  <si>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</si>
  <si>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</si>
  <si>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</si>
  <si>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</si>
  <si>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</si>
  <si>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</si>
  <si>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</si>
  <si>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</si>
  <si>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</si>
  <si>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</si>
  <si>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</si>
  <si>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</si>
  <si>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</si>
  <si>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</si>
  <si>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</si>
  <si>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</si>
  <si>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</si>
  <si>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</si>
  <si>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</si>
  <si>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</si>
  <si>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</si>
  <si>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</si>
  <si>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</si>
  <si>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</si>
  <si>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</si>
  <si>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</si>
  <si>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</si>
  <si>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</si>
  <si>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</si>
  <si>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</si>
  <si>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</si>
  <si>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</si>
  <si>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</si>
  <si>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</si>
  <si>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</si>
  <si>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</si>
  <si>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</si>
  <si>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</si>
  <si>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</si>
  <si>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</si>
  <si>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</si>
  <si>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</si>
  <si>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</si>
  <si>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</si>
  <si>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</si>
  <si>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</si>
  <si>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</si>
  <si>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</si>
  <si>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</si>
  <si>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</si>
  <si>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</si>
  <si>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</si>
  <si>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</si>
  <si>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</si>
  <si>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</si>
  <si>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</si>
  <si>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</si>
  <si>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</si>
  <si>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</si>
  <si>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</si>
  <si>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</si>
  <si>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</si>
  <si>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</si>
  <si>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</si>
  <si>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</si>
  <si>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</si>
  <si>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</si>
  <si>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</si>
  <si>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</si>
  <si>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</si>
  <si>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</si>
  <si>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</si>
  <si>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</si>
  <si>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</si>
  <si>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</si>
  <si>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</si>
  <si>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</si>
  <si>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</si>
  <si>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</si>
  <si>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</si>
  <si>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</si>
  <si>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</si>
  <si>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</si>
  <si>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</si>
  <si>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</si>
  <si>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</si>
  <si>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</si>
  <si>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</si>
  <si>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</si>
  <si>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</si>
  <si>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</si>
  <si>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</si>
  <si>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</si>
  <si>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</si>
  <si>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</si>
  <si>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</si>
  <si>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</si>
  <si>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</si>
  <si>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</si>
  <si>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</si>
  <si>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</si>
  <si>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</si>
  <si>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</si>
  <si>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</si>
  <si>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</si>
  <si>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</si>
  <si>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</si>
  <si>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</si>
  <si>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</si>
  <si>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</si>
  <si>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</si>
  <si>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</si>
  <si>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</si>
  <si>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</si>
  <si>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</si>
  <si>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</si>
  <si>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</si>
  <si>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</si>
  <si>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</si>
  <si>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</si>
  <si>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</si>
  <si>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</si>
  <si>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</si>
  <si>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</si>
  <si>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</si>
  <si>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</si>
  <si>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</si>
  <si>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</si>
  <si>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</si>
  <si>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</si>
  <si>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</si>
  <si>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</si>
  <si>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</si>
  <si>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</si>
  <si>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</si>
  <si>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</si>
  <si>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</si>
  <si>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</si>
  <si>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</si>
  <si>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</si>
  <si>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</si>
  <si>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</si>
  <si>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</si>
  <si>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</si>
  <si>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</si>
  <si>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</si>
  <si>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</si>
  <si>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</si>
  <si>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</si>
  <si>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</si>
  <si>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</si>
  <si>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</si>
  <si>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</si>
  <si>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</si>
  <si>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</si>
  <si>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</si>
  <si>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</si>
  <si>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</si>
  <si>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</si>
  <si>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</si>
  <si>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</si>
  <si>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</si>
  <si>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</si>
  <si>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</si>
  <si>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</si>
  <si>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</si>
  <si>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</si>
  <si>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</si>
  <si>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</si>
  <si>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</si>
  <si>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</si>
  <si>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</si>
  <si>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</si>
  <si>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</si>
  <si>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</si>
  <si>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</si>
  <si>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</si>
  <si>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</si>
  <si>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</si>
  <si>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</si>
  <si>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</si>
  <si>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</si>
  <si>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</si>
  <si>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</si>
  <si>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</si>
  <si>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</si>
  <si>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</si>
  <si>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</si>
  <si>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</si>
  <si>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</si>
  <si>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</si>
  <si>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</si>
  <si>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</si>
  <si>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</si>
  <si>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</si>
  <si>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</si>
  <si>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</si>
  <si>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</si>
  <si>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</si>
  <si>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</si>
  <si>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</si>
  <si>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</si>
  <si>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</si>
  <si>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</si>
  <si>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</si>
  <si>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</si>
  <si>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</si>
  <si>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</si>
  <si>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</si>
  <si>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</si>
  <si>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</si>
  <si>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</si>
  <si>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</si>
  <si>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</si>
  <si>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</si>
  <si>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</si>
  <si>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</si>
  <si>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</si>
  <si>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</si>
  <si>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</si>
  <si>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</si>
  <si>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</si>
  <si>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</si>
  <si>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</si>
  <si>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</si>
  <si>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</si>
  <si>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</si>
  <si>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</si>
  <si>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</si>
  <si>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</si>
  <si>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</si>
  <si>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</si>
  <si>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</si>
  <si>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</si>
  <si>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</si>
  <si>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</si>
  <si>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</si>
  <si>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</si>
  <si>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</si>
  <si>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</si>
  <si>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</si>
  <si>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</si>
  <si>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</si>
  <si>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</si>
  <si>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</si>
  <si>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</si>
  <si>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</si>
  <si>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</si>
  <si>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</si>
  <si>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</si>
  <si>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</si>
  <si>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</si>
  <si>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</si>
  <si>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</si>
  <si>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</si>
  <si>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</si>
  <si>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</si>
  <si>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</si>
  <si>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</si>
  <si>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</si>
  <si>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</si>
  <si>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</si>
  <si>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</si>
  <si>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</si>
  <si>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</si>
  <si>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</si>
  <si>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</si>
  <si>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</si>
  <si>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</si>
  <si>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</si>
  <si>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</si>
  <si>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</si>
  <si>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</si>
  <si>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</si>
  <si>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</si>
  <si>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</si>
  <si>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</si>
  <si>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</si>
  <si>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</si>
  <si>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</si>
  <si>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</si>
  <si>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</si>
  <si>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</si>
  <si>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</si>
  <si>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</si>
  <si>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</si>
  <si>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</si>
  <si>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</si>
  <si>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</si>
  <si>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</si>
  <si>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</si>
  <si>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</si>
  <si>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</si>
  <si>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</si>
  <si>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</si>
  <si>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</si>
  <si>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</si>
  <si>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</si>
  <si>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</si>
  <si>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</si>
  <si>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</si>
  <si>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</si>
  <si>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</si>
  <si>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</si>
  <si>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</si>
  <si>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</si>
  <si>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</si>
  <si>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</si>
  <si>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</si>
  <si>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</si>
  <si>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</si>
  <si>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</si>
  <si>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</si>
  <si>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</si>
  <si>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</si>
  <si>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</si>
  <si>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</si>
  <si>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</si>
  <si>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</si>
  <si>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</si>
  <si>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</si>
  <si>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</si>
  <si>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</si>
  <si>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</si>
  <si>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</si>
  <si>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</si>
  <si>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</si>
  <si>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</si>
  <si>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</si>
  <si>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</si>
  <si>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</si>
  <si>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</si>
  <si>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</si>
  <si>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</si>
  <si>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</si>
  <si>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</si>
  <si>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</si>
  <si>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</si>
  <si>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</si>
  <si>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</si>
  <si>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</si>
  <si>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</si>
  <si>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</si>
  <si>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</si>
  <si>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</si>
  <si>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</si>
  <si>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</si>
  <si>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</si>
  <si>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</si>
  <si>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</si>
  <si>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</si>
  <si>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</si>
  <si>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</si>
  <si>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</si>
  <si>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</si>
  <si>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</si>
  <si>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</si>
  <si>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</si>
  <si>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</si>
  <si>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</si>
  <si>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</si>
  <si>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</si>
  <si>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</si>
  <si>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</si>
  <si>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</si>
  <si>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</si>
  <si>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</si>
  <si>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</si>
  <si>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</si>
  <si>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</si>
  <si>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</si>
  <si>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</si>
  <si>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</si>
  <si>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</si>
  <si>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</si>
  <si>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</si>
  <si>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</si>
  <si>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</si>
  <si>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</si>
  <si>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</si>
  <si>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</si>
  <si>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</si>
  <si>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</si>
  <si>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</si>
  <si>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</si>
  <si>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</si>
  <si>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</si>
  <si>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</si>
  <si>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</si>
  <si>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</si>
  <si>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</si>
  <si>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</si>
  <si>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</si>
  <si>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</si>
  <si>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</si>
  <si>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</si>
  <si>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</si>
  <si>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</si>
  <si>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</si>
  <si>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</si>
  <si>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</si>
  <si>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</si>
  <si>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</si>
  <si>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</si>
  <si>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</si>
  <si>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</si>
  <si>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</si>
  <si>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</si>
  <si>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</si>
  <si>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</si>
  <si>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</si>
  <si>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</si>
  <si>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</si>
  <si>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</si>
  <si>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</si>
  <si>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</si>
  <si>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</si>
  <si>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</si>
  <si>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</si>
  <si>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</si>
  <si>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</si>
  <si>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</si>
  <si>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</si>
  <si>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</si>
  <si>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</si>
  <si>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</si>
  <si>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</si>
  <si>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</si>
  <si>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</si>
  <si>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</si>
  <si>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</si>
  <si>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</si>
  <si>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</si>
  <si>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</si>
  <si>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</si>
  <si>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</si>
  <si>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</si>
  <si>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</si>
  <si>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</si>
  <si>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</si>
  <si>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</si>
  <si>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</si>
  <si>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</si>
  <si>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</si>
  <si>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</si>
  <si>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</si>
  <si>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</si>
  <si>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</si>
  <si>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</si>
  <si>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</si>
  <si>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</si>
  <si>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</si>
  <si>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</si>
  <si>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</si>
  <si>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</si>
  <si>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</si>
  <si>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</si>
  <si>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</si>
  <si>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</si>
  <si>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</si>
  <si>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</si>
  <si>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</si>
  <si>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</si>
  <si>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</si>
  <si>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</si>
  <si>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</si>
  <si>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</si>
  <si>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</si>
  <si>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</si>
  <si>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</si>
  <si>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</si>
  <si>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</si>
  <si>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</si>
  <si>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</si>
  <si>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</si>
  <si>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</si>
  <si>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</si>
  <si>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</si>
  <si>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</si>
  <si>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</si>
  <si>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</si>
  <si>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</si>
  <si>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</si>
  <si>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</si>
  <si>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</si>
  <si>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</si>
  <si>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</si>
  <si>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</si>
  <si>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</si>
  <si>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</si>
  <si>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</si>
  <si>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</si>
  <si>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</si>
  <si>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</si>
  <si>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</si>
  <si>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</si>
  <si>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</si>
  <si>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</si>
  <si>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</si>
  <si>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</si>
  <si>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</si>
  <si>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</si>
  <si>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</si>
  <si>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</si>
  <si>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</si>
  <si>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</si>
  <si>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</si>
  <si>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</si>
  <si>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</si>
  <si>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</si>
  <si>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</si>
  <si>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</si>
  <si>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</si>
  <si>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</si>
  <si>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</si>
  <si>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</si>
  <si>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</si>
  <si>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</si>
  <si>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</si>
  <si>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</si>
  <si>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</si>
  <si>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</si>
  <si>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</si>
  <si>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</si>
  <si>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</si>
  <si>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</si>
  <si>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</si>
  <si>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</si>
  <si>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</si>
  <si>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</si>
  <si>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</si>
  <si>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</si>
  <si>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</si>
  <si>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</si>
  <si>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</si>
  <si>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</si>
  <si>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</si>
  <si>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</si>
  <si>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</si>
  <si>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</si>
  <si>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</si>
  <si>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</si>
  <si>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</si>
  <si>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</si>
  <si>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</si>
  <si>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</si>
  <si>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</si>
  <si>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</si>
  <si>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</si>
  <si>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</si>
  <si>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</si>
  <si>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</si>
  <si>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</si>
  <si>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</si>
  <si>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</si>
  <si>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</si>
  <si>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</si>
  <si>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</si>
  <si>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</si>
  <si>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</si>
  <si>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</si>
  <si>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</si>
  <si>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</si>
  <si>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</si>
  <si>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</si>
  <si>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</si>
  <si>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</si>
  <si>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</si>
  <si>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</si>
  <si>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</si>
  <si>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</si>
  <si>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</si>
  <si>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</si>
  <si>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</si>
  <si>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</si>
  <si>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</si>
  <si>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</si>
  <si>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</si>
  <si>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</si>
  <si>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</si>
  <si>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</si>
  <si>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</si>
  <si>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</si>
  <si>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</si>
  <si>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</si>
  <si>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</si>
  <si>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</si>
  <si>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</si>
  <si>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</si>
  <si>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</si>
  <si>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</si>
  <si>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</si>
  <si>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</si>
  <si>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</si>
  <si>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</si>
  <si>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</si>
  <si>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</si>
  <si>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</si>
  <si>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</si>
  <si>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</si>
  <si>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</si>
  <si>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</si>
  <si>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</si>
  <si>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</si>
  <si>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</si>
  <si>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</si>
  <si>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</si>
  <si>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</si>
  <si>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</si>
  <si>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</si>
  <si>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</si>
  <si>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</si>
  <si>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</si>
  <si>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</si>
  <si>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</si>
  <si>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</si>
  <si>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</si>
  <si>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</si>
  <si>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</si>
  <si>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</si>
  <si>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</si>
  <si>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</si>
  <si>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</si>
  <si>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</si>
  <si>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</si>
  <si>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</si>
  <si>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</si>
  <si>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</si>
  <si>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</si>
  <si>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</si>
  <si>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</si>
  <si>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</si>
  <si>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</si>
  <si>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</si>
  <si>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</si>
  <si>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</si>
  <si>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</si>
  <si>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</si>
  <si>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</si>
  <si>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</si>
  <si>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</si>
  <si>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</si>
  <si>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</si>
  <si>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</si>
  <si>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</si>
  <si>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</si>
  <si>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</si>
  <si>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</si>
  <si>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</si>
  <si>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</si>
  <si>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</si>
  <si>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</si>
  <si>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</si>
  <si>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</si>
  <si>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</si>
  <si>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</si>
  <si>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</si>
  <si>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</si>
  <si>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</si>
  <si>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</si>
  <si>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</si>
  <si>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</si>
  <si>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</si>
  <si>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</si>
  <si>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</si>
  <si>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</si>
  <si>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</si>
  <si>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</si>
  <si>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</si>
  <si>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</si>
  <si>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</si>
  <si>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</si>
  <si>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</si>
  <si>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</si>
  <si>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</si>
  <si>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</si>
  <si>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</si>
  <si>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</si>
  <si>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</si>
  <si>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</si>
  <si>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</si>
  <si>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</si>
  <si>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</si>
  <si>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</si>
  <si>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</si>
  <si>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</si>
  <si>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</si>
  <si>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</si>
  <si>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</si>
  <si>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</si>
  <si>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</si>
  <si>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</si>
  <si>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</si>
  <si>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</si>
  <si>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</si>
  <si>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</si>
  <si>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</si>
  <si>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</si>
  <si>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</si>
  <si>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</si>
  <si>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</si>
  <si>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</si>
  <si>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</si>
  <si>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</si>
  <si>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</si>
  <si>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</si>
  <si>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</si>
  <si>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</si>
  <si>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</si>
  <si>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</si>
  <si>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</si>
  <si>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</si>
  <si>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</si>
  <si>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</si>
  <si>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</si>
  <si>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</si>
  <si>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</si>
  <si>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</si>
  <si>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</si>
  <si>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</si>
  <si>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</si>
  <si>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</si>
  <si>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</si>
  <si>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</si>
  <si>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</si>
  <si>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</si>
  <si>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</si>
  <si>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</si>
  <si>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</si>
  <si>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</si>
  <si>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</si>
  <si>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</si>
  <si>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</si>
  <si>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</si>
  <si>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</si>
  <si>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</si>
  <si>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</si>
  <si>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</si>
  <si>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</si>
  <si>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</si>
  <si>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</si>
  <si>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</si>
  <si>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</si>
  <si>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</si>
  <si>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</si>
  <si>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</si>
  <si>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</si>
  <si>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</si>
  <si>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</si>
  <si>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</si>
  <si>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</si>
  <si>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</si>
  <si>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</si>
  <si>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</si>
  <si>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</si>
  <si>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</si>
  <si>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</si>
  <si>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</si>
  <si>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</si>
  <si>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</si>
  <si>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</si>
  <si>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</si>
  <si>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</si>
  <si>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</si>
  <si>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</si>
  <si>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</si>
  <si>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</si>
  <si>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</si>
  <si>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</si>
  <si>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</si>
  <si>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</si>
  <si>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</si>
  <si>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</si>
  <si>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</si>
  <si>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</si>
  <si>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</si>
  <si>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</si>
  <si>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</si>
  <si>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</si>
  <si>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</si>
  <si>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</si>
  <si>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</si>
  <si>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</si>
  <si>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</si>
  <si>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</si>
  <si>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</si>
  <si>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</si>
  <si>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</si>
  <si>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</si>
  <si>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</si>
  <si>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</si>
  <si>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</si>
  <si>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</si>
  <si>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</si>
  <si>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</si>
  <si>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</si>
  <si>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</si>
  <si>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</si>
  <si>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</si>
  <si>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</si>
  <si>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</si>
  <si>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</si>
  <si>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</si>
  <si>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</si>
  <si>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</si>
  <si>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</si>
  <si>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</si>
  <si>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</si>
  <si>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</si>
  <si>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</si>
  <si>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</si>
  <si>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</si>
  <si>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</si>
  <si>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</si>
  <si>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</si>
  <si>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</si>
  <si>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</si>
  <si>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</si>
  <si>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</si>
  <si>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</si>
  <si>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</si>
  <si>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</si>
  <si>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</si>
  <si>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</si>
  <si>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</si>
  <si>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</si>
  <si>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</si>
  <si>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</si>
  <si>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</si>
  <si>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</si>
  <si>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</si>
  <si>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</si>
  <si>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</si>
  <si>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</si>
  <si>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</si>
  <si>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</si>
  <si>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</si>
  <si>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</si>
  <si>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</si>
  <si>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</si>
  <si>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</si>
  <si>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</si>
  <si>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</si>
  <si>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</si>
  <si>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</si>
  <si>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</si>
  <si>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</si>
  <si>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</si>
  <si>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</si>
  <si>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</si>
  <si>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</si>
  <si>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</si>
  <si>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</si>
  <si>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</si>
  <si>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</si>
  <si>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</si>
  <si>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</si>
  <si>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</si>
  <si>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</si>
  <si>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</si>
  <si>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</si>
  <si>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</si>
  <si>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</si>
  <si>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</si>
  <si>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</si>
  <si>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</si>
  <si>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</si>
  <si>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</si>
  <si>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</si>
  <si>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</si>
  <si>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</si>
  <si>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</si>
  <si>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</si>
  <si>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</si>
  <si>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</si>
  <si>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</si>
  <si>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</si>
  <si>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</si>
  <si>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</si>
  <si>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</si>
  <si>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</si>
  <si>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</si>
  <si>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</si>
  <si>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</si>
  <si>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</si>
  <si>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</si>
  <si>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</si>
  <si>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</si>
  <si>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</si>
  <si>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</si>
  <si>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</si>
  <si>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</si>
  <si>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</si>
  <si>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</si>
  <si>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</si>
  <si>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</si>
  <si>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</si>
  <si>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</si>
  <si>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</si>
  <si>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</si>
  <si>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</si>
  <si>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</si>
  <si>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</si>
  <si>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</si>
  <si>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</si>
  <si>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</si>
  <si>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</si>
  <si>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</si>
  <si>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</si>
  <si>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</si>
  <si>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</si>
  <si>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</si>
  <si>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</si>
  <si>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</si>
  <si>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</si>
  <si>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</si>
  <si>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</si>
  <si>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</si>
  <si>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</si>
  <si>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</si>
  <si>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</si>
  <si>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</si>
  <si>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</si>
  <si>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</si>
  <si>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</si>
  <si>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</si>
  <si>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</si>
  <si>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</si>
  <si>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</si>
  <si>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</si>
  <si>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</si>
  <si>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</si>
  <si>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</si>
  <si>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</si>
  <si>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</si>
  <si>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</si>
  <si>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</si>
  <si>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</si>
  <si>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</si>
  <si>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</si>
  <si>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</si>
  <si>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</si>
  <si>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</si>
  <si>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</si>
  <si>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</si>
  <si>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</si>
  <si>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</si>
  <si>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</si>
  <si>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</si>
  <si>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</si>
  <si>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</si>
  <si>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</si>
  <si>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</si>
  <si>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</si>
  <si>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</si>
  <si>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</si>
  <si>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</si>
  <si>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</si>
  <si>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</si>
  <si>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</si>
  <si>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</si>
  <si>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</si>
  <si>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</si>
  <si>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</si>
  <si>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</si>
  <si>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</si>
  <si>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</si>
  <si>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</si>
  <si>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</si>
  <si>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</si>
  <si>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</si>
  <si>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</si>
  <si>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</si>
  <si>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</si>
  <si>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</si>
  <si>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</si>
  <si>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</si>
  <si>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</si>
  <si>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</si>
  <si>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</si>
  <si>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</si>
  <si>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</si>
  <si>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</si>
  <si>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</si>
  <si>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</si>
  <si>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</si>
  <si>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</si>
  <si>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</si>
  <si>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</si>
  <si>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</si>
  <si>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</si>
  <si>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</si>
  <si>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</si>
  <si>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</si>
  <si>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</si>
  <si>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</si>
  <si>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</si>
  <si>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</si>
  <si>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</si>
  <si>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</si>
  <si>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</si>
  <si>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</si>
  <si>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</si>
  <si>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</si>
  <si>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</si>
  <si>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</si>
  <si>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</si>
  <si>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</si>
  <si>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</si>
  <si>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</si>
  <si>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</si>
  <si>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</si>
  <si>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</si>
  <si>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</si>
  <si>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</si>
  <si>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</si>
  <si>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</si>
  <si>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</si>
  <si>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</si>
  <si>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</si>
  <si>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</si>
  <si>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</si>
  <si>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</si>
  <si>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</si>
  <si>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</si>
  <si>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</si>
  <si>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</si>
  <si>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</si>
  <si>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</si>
  <si>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</si>
  <si>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</si>
  <si>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</si>
  <si>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</si>
  <si>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</si>
  <si>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</si>
  <si>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</si>
  <si>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</si>
  <si>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</si>
  <si>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</si>
  <si>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</si>
  <si>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</si>
  <si>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</si>
  <si>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</si>
  <si>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</si>
  <si>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</si>
  <si>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</si>
  <si>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</si>
  <si>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</si>
  <si>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</si>
  <si>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</si>
  <si>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</si>
  <si>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</si>
  <si>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</si>
  <si>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</si>
  <si>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</si>
  <si>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</si>
  <si>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</si>
  <si>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</si>
  <si>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</si>
  <si>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</si>
  <si>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</si>
  <si>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</si>
  <si>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</si>
  <si>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</si>
  <si>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</si>
  <si>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</si>
  <si>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</si>
  <si>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</si>
  <si>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</si>
  <si>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</si>
  <si>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</si>
  <si>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</si>
  <si>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</si>
  <si>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</si>
  <si>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</si>
  <si>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</si>
  <si>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</si>
  <si>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</si>
  <si>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</si>
  <si>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</si>
  <si>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</si>
  <si>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</si>
  <si>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</si>
  <si>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</si>
  <si>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</si>
  <si>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</si>
  <si>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</si>
  <si>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</si>
  <si>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</si>
  <si>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</si>
  <si>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</si>
  <si>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</si>
  <si>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</si>
  <si>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</si>
  <si>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</si>
  <si>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</si>
  <si>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</si>
  <si>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</si>
  <si>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</si>
  <si>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</si>
  <si>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</si>
  <si>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</si>
  <si>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</si>
  <si>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</si>
  <si>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</si>
  <si>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</si>
  <si>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</si>
  <si>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</si>
  <si>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</si>
  <si>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</si>
  <si>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</si>
  <si>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</si>
  <si>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</si>
  <si>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</si>
  <si>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</si>
  <si>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</si>
  <si>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</si>
  <si>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</si>
  <si>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</si>
  <si>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</si>
  <si>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</si>
  <si>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</si>
  <si>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</si>
  <si>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</si>
  <si>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</si>
  <si>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</si>
  <si>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</si>
  <si>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</si>
  <si>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</si>
  <si>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</si>
  <si>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</si>
  <si>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</si>
  <si>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</si>
  <si>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</si>
  <si>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</si>
  <si>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</si>
  <si>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</si>
  <si>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</si>
  <si>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</si>
  <si>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</si>
  <si>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</si>
  <si>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</si>
  <si>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</si>
  <si>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</si>
  <si>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</si>
  <si>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</si>
  <si>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</si>
  <si>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</si>
  <si>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</si>
  <si>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</si>
  <si>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</si>
  <si>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</si>
  <si>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</si>
  <si>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</si>
  <si>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</si>
  <si>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</si>
  <si>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</si>
  <si>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</si>
  <si>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</si>
  <si>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</si>
  <si>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</si>
  <si>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</si>
  <si>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</si>
  <si>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</si>
  <si>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</si>
  <si>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</si>
  <si>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</si>
  <si>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</si>
  <si>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</si>
  <si>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</si>
  <si>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</si>
  <si>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</si>
  <si>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</si>
  <si>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</si>
  <si>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</si>
  <si>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</si>
  <si>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</si>
  <si>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</si>
  <si>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</si>
  <si>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</si>
  <si>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</si>
  <si>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</si>
  <si>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</si>
  <si>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</si>
  <si>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</si>
  <si>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</si>
  <si>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</si>
  <si>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</si>
  <si>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</si>
  <si>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</si>
  <si>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</si>
  <si>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</si>
  <si>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</si>
  <si>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</si>
  <si>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</si>
  <si>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</si>
  <si>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</si>
  <si>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</si>
  <si>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</si>
  <si>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</si>
  <si>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</si>
  <si>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</si>
  <si>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</si>
  <si>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</si>
  <si>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</si>
  <si>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</si>
  <si>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</si>
  <si>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</si>
  <si>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</si>
  <si>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</si>
  <si>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</si>
  <si>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</si>
  <si>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</si>
  <si>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</si>
  <si>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</si>
  <si>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</si>
  <si>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</si>
  <si>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</si>
  <si>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</si>
  <si>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</si>
  <si>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</si>
  <si>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</si>
  <si>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</si>
  <si>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</si>
  <si>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</si>
  <si>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</si>
  <si>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</si>
  <si>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</si>
  <si>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</si>
  <si>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</si>
  <si>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</si>
  <si>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</si>
  <si>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</si>
  <si>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</si>
  <si>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</si>
  <si>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</si>
  <si>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</si>
  <si>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</si>
  <si>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</si>
  <si>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</si>
  <si>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</si>
  <si>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</si>
  <si>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</si>
  <si>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</si>
  <si>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</si>
  <si>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</si>
  <si>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</si>
  <si>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</si>
  <si>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</si>
  <si>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</si>
  <si>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</si>
  <si>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</si>
  <si>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</si>
  <si>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</si>
  <si>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</si>
  <si>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</si>
  <si>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</si>
  <si>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</si>
  <si>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</si>
  <si>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</si>
  <si>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</si>
  <si>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</si>
  <si>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</si>
  <si>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</si>
  <si>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</si>
  <si>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</si>
  <si>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</si>
  <si>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</si>
  <si>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</si>
  <si>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</si>
  <si>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</si>
  <si>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</si>
  <si>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</si>
  <si>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</si>
  <si>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</si>
  <si>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</si>
  <si>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</si>
  <si>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</si>
  <si>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</si>
  <si>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</si>
  <si>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</si>
  <si>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</si>
  <si>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</si>
  <si>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</si>
  <si>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</si>
  <si>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</si>
  <si>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</si>
  <si>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</si>
  <si>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</si>
  <si>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</si>
  <si>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</si>
  <si>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</si>
  <si>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</si>
  <si>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</si>
  <si>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</si>
  <si>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</si>
  <si>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</si>
  <si>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</si>
  <si>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</si>
  <si>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</si>
  <si>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</si>
  <si>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</si>
  <si>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</si>
  <si>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</si>
  <si>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</si>
  <si>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</si>
  <si>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</si>
  <si>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</si>
  <si>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</si>
  <si>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</si>
  <si>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</si>
  <si>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</si>
  <si>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</si>
  <si>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</si>
  <si>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</si>
  <si>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</si>
  <si>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</si>
  <si>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</si>
  <si>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</si>
  <si>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</si>
  <si>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</si>
  <si>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</si>
  <si>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</si>
  <si>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</si>
  <si>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</si>
  <si>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</si>
  <si>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</si>
  <si>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</si>
  <si>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</si>
  <si>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</si>
  <si>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</si>
  <si>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</si>
  <si>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</si>
  <si>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</si>
  <si>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</si>
  <si>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</si>
  <si>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</si>
  <si>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</si>
  <si>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</si>
  <si>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</si>
  <si>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</si>
  <si>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</si>
  <si>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</si>
  <si>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</si>
  <si>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</si>
  <si>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</si>
  <si>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</si>
  <si>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</si>
  <si>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</si>
  <si>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</si>
  <si>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</si>
  <si>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</si>
  <si>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</si>
  <si>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</si>
  <si>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</si>
  <si>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</si>
  <si>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</si>
  <si>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</si>
  <si>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</si>
  <si>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</si>
  <si>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</si>
  <si>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</si>
  <si>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</si>
  <si>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</si>
  <si>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</si>
  <si>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</si>
  <si>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</si>
  <si>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</si>
  <si>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</si>
  <si>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</si>
  <si>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</si>
  <si>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</si>
  <si>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</si>
  <si>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</si>
  <si>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</si>
  <si>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</si>
  <si>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</si>
  <si>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</si>
  <si>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</si>
  <si>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</si>
  <si>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</si>
  <si>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</si>
  <si>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</si>
  <si>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</si>
  <si>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</si>
  <si>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</si>
  <si>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</si>
  <si>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</si>
  <si>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</si>
  <si>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</si>
  <si>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</si>
  <si>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</si>
  <si>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</si>
  <si>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</si>
  <si>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</si>
  <si>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</si>
  <si>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</si>
  <si>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</si>
  <si>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</si>
  <si>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</si>
  <si>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</si>
  <si>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</si>
  <si>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</si>
  <si>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</si>
  <si>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</si>
  <si>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</si>
  <si>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</si>
  <si>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</si>
  <si>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</si>
  <si>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</si>
  <si>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</si>
  <si>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</si>
  <si>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</si>
  <si>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</si>
  <si>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</si>
  <si>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</si>
  <si>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</si>
  <si>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</si>
  <si>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</si>
  <si>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</si>
  <si>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</si>
  <si>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</si>
  <si>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</si>
  <si>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</si>
  <si>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</si>
  <si>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</si>
  <si>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</si>
  <si>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</si>
  <si>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</si>
  <si>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</si>
  <si>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</si>
  <si>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</si>
  <si>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</si>
  <si>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</si>
  <si>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</si>
  <si>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</si>
  <si>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</si>
  <si>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</si>
  <si>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</si>
  <si>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</si>
  <si>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</si>
  <si>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</si>
  <si>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</si>
  <si>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</si>
  <si>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</si>
  <si>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</si>
  <si>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</si>
  <si>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</si>
  <si>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</si>
  <si>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</si>
  <si>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</si>
  <si>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</si>
  <si>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</si>
  <si>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</si>
  <si>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</si>
  <si>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</si>
  <si>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</si>
  <si>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</si>
  <si>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</si>
  <si>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</si>
  <si>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</si>
  <si>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</si>
  <si>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</si>
  <si>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</si>
  <si>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</si>
  <si>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</si>
  <si>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</si>
  <si>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</si>
  <si>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</si>
  <si>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</si>
  <si>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</si>
  <si>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</si>
  <si>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</si>
  <si>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</si>
  <si>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</si>
  <si>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</si>
  <si>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</si>
  <si>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</si>
  <si>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</si>
  <si>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</si>
  <si>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</si>
  <si>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</si>
  <si>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</si>
  <si>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</si>
  <si>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</si>
  <si>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</si>
  <si>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</si>
  <si>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</si>
  <si>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</si>
  <si>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</si>
  <si>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</si>
  <si>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</si>
  <si>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</si>
  <si>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</si>
  <si>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</si>
  <si>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</si>
  <si>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</si>
  <si>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</si>
  <si>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</si>
  <si>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</si>
  <si>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</si>
  <si>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</si>
  <si>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</si>
  <si>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</si>
  <si>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</si>
  <si>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</si>
  <si>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</si>
  <si>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</si>
  <si>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</si>
  <si>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</si>
  <si>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</si>
  <si>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</si>
  <si>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</si>
  <si>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</si>
  <si>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</si>
  <si>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</si>
  <si>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</si>
  <si>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</si>
  <si>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</si>
  <si>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</si>
  <si>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</si>
  <si>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</si>
  <si>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</si>
  <si>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</si>
  <si>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</si>
  <si>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</si>
  <si>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</si>
  <si>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</si>
  <si>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</si>
  <si>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</si>
  <si>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</si>
  <si>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</si>
  <si>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</si>
  <si>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</si>
  <si>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</si>
  <si>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</si>
  <si>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</si>
  <si>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</si>
  <si>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</si>
  <si>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</si>
  <si>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</si>
  <si>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</si>
  <si>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</si>
  <si>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</si>
  <si>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</si>
  <si>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</si>
  <si>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</si>
  <si>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</si>
  <si>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</si>
  <si>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</si>
  <si>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</si>
  <si>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</si>
  <si>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</si>
  <si>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</si>
  <si>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</si>
  <si>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</si>
  <si>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</si>
  <si>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</si>
  <si>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</si>
  <si>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</si>
  <si>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</si>
  <si>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</si>
  <si>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</si>
  <si>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</si>
  <si>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</si>
  <si>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</si>
  <si>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</si>
  <si>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</si>
  <si>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</si>
  <si>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</si>
  <si>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</si>
  <si>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</si>
  <si>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</si>
  <si>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</si>
  <si>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</si>
  <si>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</si>
  <si>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</si>
  <si>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</si>
  <si>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</si>
  <si>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</si>
  <si>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</si>
  <si>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</si>
  <si>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</si>
  <si>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</si>
  <si>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</si>
  <si>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</si>
  <si>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</si>
  <si>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</si>
  <si>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</si>
  <si>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</si>
  <si>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</si>
  <si>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</si>
  <si>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</si>
  <si>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</si>
  <si>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</si>
  <si>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</si>
  <si>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</si>
  <si>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</si>
  <si>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</si>
  <si>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</si>
  <si>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</si>
  <si>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</si>
  <si>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</si>
  <si>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</si>
  <si>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</si>
  <si>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</si>
  <si>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</si>
  <si>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</si>
  <si>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</si>
  <si>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</si>
  <si>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</si>
  <si>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</si>
  <si>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</si>
  <si>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</si>
  <si>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</si>
  <si>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</si>
  <si>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</si>
  <si>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</si>
  <si>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</si>
  <si>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</si>
  <si>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</si>
  <si>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</si>
  <si>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</si>
  <si>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</si>
  <si>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</si>
  <si>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</si>
  <si>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</si>
  <si>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</si>
  <si>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</si>
  <si>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</si>
  <si>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</si>
  <si>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</si>
  <si>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</si>
  <si>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</si>
  <si>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</si>
  <si>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</si>
  <si>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</si>
  <si>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</si>
  <si>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</si>
  <si>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</si>
  <si>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</si>
  <si>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</si>
  <si>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</si>
  <si>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</si>
  <si>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</si>
  <si>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</si>
  <si>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</si>
  <si>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</si>
  <si>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</si>
  <si>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</si>
  <si>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</si>
  <si>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</si>
  <si>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</si>
  <si>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</si>
  <si>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</si>
  <si>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</si>
  <si>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</si>
  <si>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</si>
  <si>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</si>
  <si>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</si>
  <si>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</si>
  <si>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</si>
  <si>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</si>
  <si>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</si>
  <si>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</si>
  <si>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</si>
  <si>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</si>
  <si>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</si>
  <si>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</si>
  <si>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</si>
  <si>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</si>
  <si>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</si>
  <si>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</si>
  <si>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</si>
  <si>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</si>
  <si>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</si>
  <si>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</si>
  <si>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</si>
  <si>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</si>
  <si>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</si>
  <si>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</si>
  <si>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</si>
  <si>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</si>
  <si>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</si>
  <si>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</si>
  <si>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</si>
  <si>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</si>
  <si>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</si>
  <si>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</si>
  <si>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</si>
  <si>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</si>
  <si>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</si>
  <si>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</si>
  <si>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</si>
  <si>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</si>
  <si>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</si>
  <si>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</si>
  <si>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</si>
  <si>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</si>
  <si>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</si>
  <si>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</si>
  <si>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</si>
  <si>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</si>
  <si>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</si>
  <si>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</si>
  <si>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</si>
  <si>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</si>
  <si>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</si>
  <si>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</si>
  <si>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</si>
  <si>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</si>
  <si>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</si>
  <si>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</si>
  <si>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</si>
  <si>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</si>
  <si>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</si>
  <si>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</si>
  <si>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</si>
  <si>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</si>
  <si>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</si>
  <si>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</si>
  <si>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</si>
  <si>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</si>
  <si>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</si>
  <si>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</si>
  <si>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</si>
  <si>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</si>
  <si>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</si>
  <si>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</si>
  <si>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</si>
  <si>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</si>
  <si>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</si>
  <si>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</si>
  <si>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</si>
  <si>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</si>
  <si>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</si>
  <si>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</si>
  <si>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</si>
  <si>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</si>
  <si>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</si>
  <si>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</si>
  <si>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</si>
  <si>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</si>
  <si>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</si>
  <si>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</si>
  <si>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</si>
  <si>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</si>
  <si>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</si>
  <si>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</si>
  <si>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</si>
  <si>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</si>
  <si>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</si>
  <si>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</si>
  <si>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</si>
  <si>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</si>
  <si>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</si>
  <si>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</si>
  <si>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</si>
  <si>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</si>
  <si>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</si>
  <si>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</si>
  <si>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</si>
  <si>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</si>
  <si>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</si>
  <si>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</si>
  <si>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</si>
  <si>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</si>
  <si>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</si>
  <si>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</si>
  <si>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</si>
  <si>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</si>
  <si>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</si>
  <si>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</si>
  <si>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</si>
  <si>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</si>
  <si>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</si>
  <si>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</si>
  <si>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</si>
  <si>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</si>
  <si>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</si>
  <si>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</si>
  <si>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</si>
  <si>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</si>
  <si>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</si>
  <si>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</si>
  <si>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</si>
  <si>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</si>
  <si>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</si>
  <si>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</si>
  <si>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</si>
  <si>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</si>
  <si>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</si>
  <si>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</si>
  <si>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</si>
  <si>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</si>
  <si>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</si>
  <si>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</si>
  <si>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</si>
  <si>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</si>
  <si>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</si>
  <si>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</si>
  <si>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</si>
  <si>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</si>
  <si>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</si>
  <si>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</si>
  <si>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</si>
  <si>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</si>
  <si>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</si>
  <si>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</si>
  <si>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</si>
  <si>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</si>
  <si>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</si>
  <si>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</si>
  <si>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</si>
  <si>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</si>
  <si>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</si>
  <si>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</si>
  <si>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</si>
  <si>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</si>
  <si>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</si>
  <si>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</si>
  <si>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</si>
  <si>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</si>
  <si>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</si>
  <si>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</si>
  <si>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</si>
  <si>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</si>
  <si>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</si>
  <si>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</si>
  <si>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</si>
  <si>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</si>
  <si>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</si>
  <si>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</si>
  <si>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</si>
  <si>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</si>
  <si>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</si>
  <si>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</si>
  <si>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</si>
  <si>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</si>
  <si>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</si>
  <si>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</si>
  <si>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</si>
  <si>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</si>
  <si>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</si>
  <si>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</si>
  <si>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</si>
  <si>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</si>
  <si>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</si>
  <si>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</si>
  <si>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</si>
  <si>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</si>
  <si>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</si>
  <si>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</si>
  <si>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</si>
  <si>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</si>
  <si>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</si>
  <si>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</si>
  <si>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</si>
  <si>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</si>
  <si>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</si>
  <si>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</si>
  <si>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</si>
  <si>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</si>
  <si>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</si>
  <si>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</si>
  <si>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</si>
  <si>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</si>
  <si>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</si>
  <si>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</si>
  <si>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</si>
  <si>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</si>
  <si>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</si>
  <si>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</si>
  <si>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</si>
  <si>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</si>
  <si>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</si>
  <si>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</si>
  <si>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</si>
  <si>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</si>
  <si>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</si>
  <si>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</si>
  <si>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</si>
  <si>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</si>
  <si>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</si>
  <si>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</si>
  <si>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</si>
  <si>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</si>
  <si>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</si>
  <si>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</si>
  <si>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</si>
  <si>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</si>
  <si>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</si>
  <si>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</si>
  <si>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</si>
  <si>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</si>
  <si>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</si>
  <si>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</si>
  <si>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</si>
  <si>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</si>
  <si>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</si>
  <si>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</si>
  <si>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</si>
  <si>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</si>
  <si>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</si>
  <si>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</si>
  <si>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</si>
  <si>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</si>
  <si>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</si>
  <si>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</si>
  <si>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</si>
  <si>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</si>
  <si>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</si>
  <si>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</si>
  <si>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</si>
  <si>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</si>
  <si>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</si>
  <si>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</si>
  <si>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</si>
  <si>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</si>
  <si>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</si>
  <si>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</si>
  <si>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</si>
  <si>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</si>
  <si>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</si>
  <si>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</si>
  <si>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</si>
  <si>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</si>
  <si>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</si>
  <si>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</si>
  <si>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</si>
  <si>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</si>
  <si>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</si>
  <si>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</si>
  <si>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</si>
  <si>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</si>
  <si>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</si>
  <si>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</si>
  <si>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</si>
  <si>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</si>
  <si>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</si>
  <si>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</si>
  <si>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</si>
  <si>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</si>
  <si>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</si>
  <si>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</si>
  <si>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</si>
  <si>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</si>
  <si>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</si>
  <si>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</si>
  <si>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</si>
  <si>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</si>
  <si>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</si>
  <si>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</si>
  <si>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</si>
  <si>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</si>
  <si>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</si>
  <si>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</si>
  <si>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</si>
  <si>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</si>
  <si>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</si>
  <si>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</si>
  <si>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</si>
  <si>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</si>
  <si>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</si>
  <si>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</si>
  <si>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</si>
  <si>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</si>
  <si>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</si>
  <si>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</si>
  <si>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</si>
  <si>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</si>
  <si>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</si>
  <si>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</si>
  <si>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</si>
  <si>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</si>
  <si>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</si>
  <si>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</si>
  <si>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</si>
  <si>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</si>
  <si>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</si>
  <si>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</si>
  <si>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</si>
  <si>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</si>
  <si>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</si>
  <si>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</si>
  <si>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</si>
  <si>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</si>
  <si>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</si>
  <si>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</si>
  <si>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</si>
  <si>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</si>
  <si>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</si>
  <si>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</si>
  <si>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</si>
  <si>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</si>
  <si>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</si>
  <si>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</si>
  <si>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</si>
  <si>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</si>
  <si>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</si>
  <si>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</si>
  <si>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</si>
  <si>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</si>
  <si>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</si>
  <si>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</si>
  <si>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</si>
  <si>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</si>
  <si>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</si>
  <si>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</si>
  <si>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</si>
  <si>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</si>
  <si>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</si>
  <si>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</si>
  <si>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</si>
  <si>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</si>
  <si>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</si>
  <si>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</si>
  <si>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</si>
  <si>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</si>
  <si>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</si>
  <si>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</si>
  <si>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</si>
  <si>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</si>
  <si>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</si>
  <si>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</si>
  <si>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</si>
  <si>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</si>
  <si>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</si>
  <si>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</si>
  <si>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</si>
  <si>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</si>
  <si>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</si>
  <si>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</si>
  <si>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</si>
  <si>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</si>
  <si>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</si>
  <si>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</si>
  <si>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</si>
  <si>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</si>
  <si>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</si>
  <si>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</si>
  <si>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</si>
  <si>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</si>
  <si>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</si>
  <si>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</si>
  <si>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</si>
  <si>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</si>
  <si>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</si>
  <si>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</si>
  <si>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</si>
  <si>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</si>
  <si>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</si>
  <si>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</si>
  <si>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</si>
  <si>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</si>
  <si>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</si>
  <si>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</si>
  <si>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</si>
  <si>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</si>
  <si>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</si>
  <si>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</si>
  <si>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</si>
  <si>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</si>
  <si>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</si>
  <si>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</si>
  <si>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</si>
  <si>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</si>
  <si>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</si>
  <si>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</si>
  <si>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</si>
  <si>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</si>
  <si>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</si>
  <si>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</si>
  <si>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</si>
  <si>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</si>
  <si>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</si>
  <si>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</si>
  <si>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</si>
  <si>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</si>
  <si>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</si>
  <si>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</si>
  <si>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</si>
  <si>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</si>
  <si>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</si>
  <si>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</si>
  <si>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</si>
  <si>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</si>
  <si>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</si>
  <si>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</si>
  <si>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</si>
  <si>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</si>
  <si>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</si>
  <si>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</si>
  <si>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</si>
  <si>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</si>
  <si>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</si>
  <si>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</si>
  <si>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</si>
  <si>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</si>
  <si>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</si>
  <si>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</si>
  <si>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</si>
  <si>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</si>
  <si>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</si>
  <si>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</si>
  <si>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</si>
  <si>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</si>
  <si>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</si>
  <si>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</si>
  <si>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</si>
  <si>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</si>
  <si>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</si>
  <si>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</si>
  <si>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</si>
  <si>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</si>
  <si>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</si>
  <si>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</si>
  <si>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</si>
  <si>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</si>
  <si>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</si>
  <si>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</si>
  <si>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</si>
  <si>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</si>
  <si>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</si>
  <si>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</si>
  <si>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</si>
  <si>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</si>
  <si>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</si>
  <si>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</si>
  <si>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</si>
  <si>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</si>
  <si>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</si>
  <si>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</si>
  <si>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</si>
  <si>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</si>
  <si>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</si>
  <si>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</si>
  <si>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</si>
  <si>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</si>
  <si>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</si>
  <si>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</si>
  <si>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</si>
  <si>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</si>
  <si>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</si>
  <si>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</si>
  <si>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</si>
  <si>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</si>
  <si>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</si>
  <si>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</si>
  <si>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</si>
  <si>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</si>
  <si>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</si>
  <si>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</si>
  <si>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</si>
  <si>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</si>
  <si>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</si>
  <si>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</si>
  <si>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</si>
  <si>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</si>
  <si>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</si>
  <si>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</si>
  <si>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</si>
  <si>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</si>
  <si>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</si>
  <si>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</si>
  <si>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</si>
  <si>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</si>
  <si>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</si>
  <si>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</si>
  <si>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</si>
  <si>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</si>
  <si>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</si>
  <si>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</si>
  <si>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</si>
  <si>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</si>
  <si>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</si>
  <si>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</si>
  <si>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</si>
  <si>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</si>
  <si>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</si>
  <si>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</si>
  <si>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</si>
  <si>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</si>
  <si>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</si>
  <si>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</si>
  <si>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</si>
  <si>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</si>
  <si>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</si>
  <si>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</si>
  <si>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</si>
  <si>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</si>
  <si>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</si>
  <si>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</si>
  <si>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</si>
  <si>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</si>
  <si>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</si>
  <si>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</si>
  <si>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</si>
  <si>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</si>
  <si>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</si>
  <si>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</si>
  <si>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</si>
  <si>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</si>
  <si>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</si>
  <si>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</si>
  <si>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</si>
  <si>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</si>
  <si>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</si>
  <si>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</si>
  <si>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</si>
  <si>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</si>
  <si>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</si>
  <si>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</si>
  <si>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</si>
  <si>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</si>
  <si>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</si>
  <si>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</si>
  <si>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</si>
  <si>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</si>
  <si>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</si>
  <si>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</si>
  <si>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</si>
  <si>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</si>
  <si>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</si>
  <si>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</si>
  <si>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</si>
  <si>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</si>
  <si>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</si>
  <si>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</si>
  <si>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</si>
  <si>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</si>
  <si>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</si>
  <si>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</si>
  <si>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</si>
  <si>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</si>
  <si>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</si>
  <si>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</si>
  <si>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</si>
  <si>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</si>
  <si>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</si>
  <si>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</si>
  <si>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</si>
  <si>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</si>
  <si>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</si>
  <si>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</si>
  <si>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</si>
  <si>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</si>
  <si>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</si>
  <si>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</si>
  <si>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</si>
  <si>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</si>
  <si>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</si>
  <si>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</si>
  <si>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</si>
  <si>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</si>
  <si>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</si>
  <si>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</si>
  <si>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</si>
  <si>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</si>
  <si>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</si>
  <si>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</si>
  <si>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</si>
  <si>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</si>
  <si>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</si>
  <si>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</si>
  <si>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</si>
  <si>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</si>
  <si>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</si>
  <si>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</si>
  <si>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</si>
  <si>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</si>
  <si>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</si>
  <si>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</si>
  <si>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</si>
  <si>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</si>
  <si>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</si>
  <si>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</si>
  <si>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</si>
  <si>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</si>
  <si>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</si>
  <si>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</si>
  <si>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</si>
  <si>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</si>
  <si>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</si>
  <si>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</si>
  <si>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</si>
  <si>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</si>
  <si>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</si>
  <si>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</si>
  <si>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</si>
  <si>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</si>
  <si>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</si>
  <si>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</si>
  <si>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</si>
  <si>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</si>
  <si>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</si>
  <si>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</si>
  <si>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</si>
  <si>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</si>
  <si>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</si>
  <si>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</si>
  <si>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</si>
  <si>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</si>
  <si>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</si>
  <si>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</si>
  <si>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</si>
  <si>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</si>
  <si>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</si>
  <si>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</si>
  <si>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</si>
  <si>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</si>
  <si>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</si>
  <si>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</si>
  <si>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</si>
  <si>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</si>
  <si>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</si>
  <si>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</si>
  <si>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</si>
  <si>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</si>
  <si>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</si>
  <si>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</si>
  <si>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</si>
  <si>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</si>
  <si>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</si>
  <si>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</si>
  <si>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</si>
  <si>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</si>
  <si>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</si>
  <si>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</si>
  <si>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</si>
  <si>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</si>
  <si>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</si>
  <si>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</si>
  <si>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</si>
  <si>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</si>
  <si>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</si>
  <si>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</si>
  <si>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</si>
  <si>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</si>
  <si>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</si>
  <si>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</si>
  <si>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</si>
  <si>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</si>
  <si>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</si>
  <si>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</si>
  <si>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</si>
  <si>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</si>
  <si>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</si>
  <si>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</si>
  <si>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</si>
  <si>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</si>
  <si>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</si>
  <si>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</si>
  <si>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</si>
  <si>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</si>
  <si>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</si>
  <si>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</si>
  <si>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</si>
  <si>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</si>
  <si>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</si>
  <si>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</si>
  <si>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</si>
  <si>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</si>
  <si>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</si>
  <si>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</si>
  <si>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</si>
  <si>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</si>
  <si>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</si>
  <si>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</si>
  <si>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</si>
  <si>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</si>
  <si>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</si>
  <si>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</si>
  <si>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</si>
  <si>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</si>
  <si>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</si>
  <si>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</si>
  <si>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</si>
  <si>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</si>
  <si>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</si>
  <si>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</si>
  <si>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</si>
  <si>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</si>
  <si>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</si>
  <si>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</si>
  <si>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</si>
  <si>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</si>
  <si>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</si>
  <si>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</si>
  <si>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</si>
  <si>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</si>
  <si>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</si>
  <si>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</si>
  <si>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</si>
  <si>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</si>
  <si>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</si>
  <si>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</si>
  <si>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</si>
  <si>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</si>
  <si>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</si>
  <si>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</si>
  <si>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</si>
  <si>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</si>
  <si>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</si>
  <si>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</si>
  <si>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</si>
  <si>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</si>
  <si>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</si>
  <si>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</si>
  <si>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</si>
  <si>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</si>
  <si>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</si>
  <si>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</si>
  <si>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</si>
  <si>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</si>
  <si>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</si>
  <si>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</si>
  <si>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</si>
  <si>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</si>
  <si>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</si>
  <si>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</si>
  <si>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</si>
  <si>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</si>
  <si>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</si>
  <si>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</si>
  <si>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</si>
  <si>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</si>
  <si>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</si>
  <si>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</si>
  <si>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</si>
  <si>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</si>
  <si>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</si>
  <si>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</si>
  <si>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</si>
  <si>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</si>
  <si>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</si>
  <si>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</si>
  <si>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</si>
  <si>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</si>
  <si>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</si>
  <si>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</si>
  <si>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</si>
  <si>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</si>
  <si>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</si>
  <si>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</si>
  <si>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</si>
  <si>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</si>
  <si>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</si>
  <si>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</si>
  <si>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</si>
  <si>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</si>
  <si>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</si>
  <si>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</si>
  <si>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</si>
  <si>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</si>
  <si>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</si>
  <si>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</si>
  <si>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</si>
  <si>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</si>
  <si>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</si>
  <si>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</si>
  <si>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</si>
  <si>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</si>
  <si>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</si>
  <si>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</si>
  <si>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</si>
  <si>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</si>
  <si>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</si>
  <si>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</si>
  <si>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</si>
  <si>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</si>
  <si>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</si>
  <si>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</si>
  <si>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</si>
  <si>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</si>
  <si>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</si>
  <si>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</si>
  <si>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</si>
  <si>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</si>
  <si>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</si>
  <si>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</si>
  <si>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</si>
  <si>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</si>
  <si>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</si>
  <si>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</si>
  <si>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</si>
  <si>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</si>
  <si>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</si>
  <si>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</si>
  <si>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</si>
  <si>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</si>
  <si>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</si>
  <si>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</si>
  <si>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</si>
  <si>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</si>
  <si>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</si>
  <si>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</si>
  <si>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</si>
  <si>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</si>
  <si>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</si>
  <si>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</si>
  <si>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</si>
  <si>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</si>
  <si>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</si>
  <si>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</si>
  <si>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</si>
  <si>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</si>
  <si>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</si>
  <si>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</si>
  <si>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</si>
  <si>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</si>
  <si>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</si>
  <si>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</si>
  <si>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</si>
  <si>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</si>
  <si>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</si>
  <si>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</si>
  <si>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</si>
  <si>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</si>
  <si>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</si>
  <si>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</si>
  <si>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</si>
  <si>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</si>
  <si>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</si>
  <si>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</si>
  <si>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</si>
  <si>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</si>
  <si>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</si>
  <si>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</si>
  <si>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</si>
  <si>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</si>
  <si>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</si>
  <si>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</si>
  <si>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</si>
  <si>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</si>
  <si>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</si>
  <si>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</si>
  <si>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</si>
  <si>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</si>
  <si>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</si>
  <si>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</si>
  <si>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</si>
  <si>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</si>
  <si>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</si>
  <si>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</si>
  <si>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</si>
  <si>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</si>
  <si>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</si>
  <si>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</si>
  <si>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</si>
  <si>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</si>
  <si>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</si>
  <si>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</si>
  <si>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</si>
  <si>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</si>
  <si>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</si>
  <si>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</si>
  <si>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</si>
  <si>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</si>
  <si>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</si>
  <si>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</si>
  <si>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</si>
  <si>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</si>
  <si>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</si>
  <si>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</si>
  <si>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</si>
  <si>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</si>
  <si>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</si>
  <si>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</si>
  <si>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</si>
  <si>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</si>
  <si>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</si>
  <si>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</si>
  <si>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</si>
  <si>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</si>
  <si>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</si>
  <si>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</si>
  <si>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</si>
  <si>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</si>
  <si>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</si>
  <si>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</si>
  <si>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</si>
  <si>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</si>
  <si>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</si>
  <si>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</si>
  <si>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</si>
  <si>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</si>
  <si>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</si>
  <si>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</si>
  <si>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</si>
  <si>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</si>
  <si>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</si>
  <si>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</si>
  <si>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</si>
  <si>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</si>
  <si>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</si>
  <si>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</si>
  <si>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</si>
  <si>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</si>
  <si>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</si>
  <si>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</si>
  <si>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</si>
  <si>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</si>
  <si>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</si>
  <si>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</si>
  <si>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</si>
  <si>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</si>
  <si>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</si>
  <si>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</si>
  <si>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</si>
  <si>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</si>
  <si>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</si>
  <si>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</si>
  <si>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</si>
  <si>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</si>
  <si>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</si>
  <si>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</si>
  <si>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</si>
  <si>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</si>
  <si>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</si>
  <si>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</si>
  <si>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</si>
  <si>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</si>
  <si>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</si>
  <si>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</si>
  <si>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</si>
  <si>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</si>
  <si>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</si>
  <si>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</si>
  <si>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</si>
  <si>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</si>
  <si>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</si>
  <si>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</si>
  <si>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</si>
  <si>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</si>
  <si>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</si>
  <si>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</si>
  <si>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</si>
  <si>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</si>
  <si>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</si>
  <si>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</si>
  <si>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</si>
  <si>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</si>
  <si>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</si>
  <si>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</si>
  <si>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</si>
  <si>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</si>
  <si>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</si>
  <si>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</si>
  <si>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</si>
  <si>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</si>
  <si>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</si>
  <si>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</si>
  <si>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</si>
  <si>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</si>
  <si>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</si>
  <si>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</si>
  <si>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</si>
  <si>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</si>
  <si>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</si>
  <si>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</si>
  <si>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</si>
  <si>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</si>
  <si>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</si>
  <si>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</si>
  <si>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</si>
  <si>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</si>
  <si>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</si>
  <si>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</si>
  <si>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</si>
  <si>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</si>
  <si>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</si>
  <si>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</si>
  <si>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</si>
  <si>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</si>
  <si>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</si>
  <si>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</si>
  <si>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</si>
  <si>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</si>
  <si>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</si>
  <si>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</si>
  <si>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</si>
  <si>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</si>
  <si>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</si>
  <si>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</si>
  <si>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</si>
  <si>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</si>
  <si>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</si>
  <si>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</si>
  <si>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</si>
  <si>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</si>
  <si>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</si>
  <si>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</si>
  <si>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</si>
  <si>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</si>
  <si>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</si>
  <si>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</si>
  <si>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</si>
  <si>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</si>
  <si>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</si>
  <si>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</si>
  <si>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</si>
  <si>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</si>
  <si>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</si>
  <si>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</si>
  <si>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</si>
  <si>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</si>
  <si>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</si>
  <si>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</si>
  <si>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</si>
  <si>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</si>
  <si>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</si>
  <si>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</si>
  <si>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</si>
  <si>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</si>
  <si>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</si>
  <si>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</si>
  <si>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</si>
  <si>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</si>
  <si>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</si>
  <si>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</si>
  <si>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</si>
  <si>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</si>
  <si>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</si>
  <si>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</si>
  <si>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</si>
  <si>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</si>
  <si>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</si>
  <si>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</si>
  <si>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</si>
  <si>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</si>
  <si>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</si>
  <si>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</si>
  <si>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</si>
  <si>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</si>
  <si>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</si>
  <si>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</si>
  <si>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</si>
  <si>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</si>
  <si>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</si>
  <si>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</si>
  <si>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</si>
  <si>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</si>
  <si>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</si>
  <si>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</si>
  <si>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</si>
  <si>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</si>
  <si>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</si>
  <si>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</si>
  <si>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</si>
  <si>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</si>
  <si>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</si>
  <si>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</si>
  <si>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</si>
  <si>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</si>
  <si>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</si>
  <si>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</si>
  <si>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</si>
  <si>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</si>
  <si>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</si>
  <si>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</si>
  <si>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</si>
  <si>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</si>
  <si>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</si>
  <si>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</si>
  <si>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</si>
  <si>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</si>
  <si>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</si>
  <si>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</si>
  <si>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</si>
  <si>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</si>
  <si>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</si>
  <si>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</si>
  <si>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</si>
  <si>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</si>
  <si>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</si>
  <si>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</si>
  <si>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</si>
  <si>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</si>
  <si>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</si>
  <si>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</si>
  <si>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</si>
  <si>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</si>
  <si>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</si>
  <si>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</si>
  <si>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</si>
  <si>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</si>
  <si>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</si>
  <si>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</si>
  <si>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</si>
  <si>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</si>
  <si>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</si>
  <si>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</si>
  <si>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</si>
  <si>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</si>
  <si>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</si>
  <si>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</si>
  <si>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</si>
  <si>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</si>
  <si>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</si>
  <si>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</si>
  <si>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</si>
  <si>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</si>
  <si>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</si>
  <si>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</si>
  <si>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</si>
  <si>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</si>
  <si>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</si>
  <si>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</si>
  <si>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</si>
  <si>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</si>
  <si>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</si>
  <si>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</si>
  <si>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</si>
  <si>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</si>
  <si>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</si>
  <si>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</si>
  <si>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</si>
  <si>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</si>
  <si>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</si>
  <si>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</si>
  <si>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</si>
  <si>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</si>
  <si>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</si>
  <si>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</si>
  <si>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</si>
  <si>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</si>
  <si>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</si>
  <si>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</si>
  <si>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</si>
  <si>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</si>
  <si>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</si>
  <si>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</si>
  <si>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</si>
  <si>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</si>
  <si>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</si>
  <si>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</si>
  <si>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</si>
  <si>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</si>
  <si>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</si>
  <si>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</si>
  <si>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</si>
  <si>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</si>
  <si>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</si>
  <si>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</si>
  <si>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</si>
  <si>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</si>
  <si>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</si>
  <si>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</si>
  <si>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</si>
  <si>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</si>
  <si>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</si>
  <si>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</si>
  <si>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</si>
  <si>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</si>
  <si>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</si>
  <si>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</si>
  <si>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</si>
  <si>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</si>
  <si>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</si>
  <si>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</si>
  <si>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</si>
  <si>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</si>
  <si>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</si>
  <si>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</si>
  <si>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</si>
  <si>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</si>
  <si>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</si>
  <si>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</si>
  <si>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</si>
  <si>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</si>
  <si>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</si>
  <si>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</si>
  <si>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</si>
  <si>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</si>
  <si>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</si>
  <si>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</si>
  <si>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</si>
  <si>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</si>
  <si>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</si>
  <si>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</si>
  <si>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</si>
  <si>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</si>
  <si>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</si>
  <si>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</si>
  <si>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</si>
  <si>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</si>
  <si>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</si>
  <si>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</si>
  <si>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</si>
  <si>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</si>
  <si>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</si>
  <si>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</si>
  <si>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</si>
  <si>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</si>
  <si>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</si>
  <si>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</si>
  <si>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</si>
  <si>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</si>
  <si>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</si>
  <si>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</si>
  <si>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</si>
  <si>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</si>
  <si>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</si>
  <si>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</si>
  <si>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</si>
  <si>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</si>
  <si>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</si>
  <si>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</si>
  <si>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</si>
  <si>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</si>
  <si>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</si>
  <si>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</si>
  <si>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</si>
  <si>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</si>
  <si>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</si>
  <si>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</si>
  <si>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</si>
  <si>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</si>
  <si>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</si>
  <si>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</si>
  <si>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</si>
  <si>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</si>
  <si>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</si>
  <si>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</si>
  <si>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</si>
  <si>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</si>
  <si>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</si>
  <si>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</si>
  <si>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</si>
  <si>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</si>
  <si>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</si>
  <si>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</si>
  <si>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</si>
  <si>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</si>
  <si>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</si>
  <si>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</si>
  <si>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</si>
  <si>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</si>
  <si>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</si>
  <si>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</si>
  <si>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</si>
  <si>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</si>
  <si>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</si>
  <si>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</si>
  <si>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</si>
  <si>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</si>
  <si>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</si>
  <si>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</si>
  <si>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</si>
  <si>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</si>
  <si>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</si>
  <si>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</si>
  <si>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</si>
  <si>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</si>
  <si>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</si>
  <si>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</si>
  <si>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</si>
  <si>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</si>
  <si>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</si>
  <si>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</si>
  <si>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</si>
  <si>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</si>
  <si>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</si>
  <si>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</si>
  <si>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</si>
  <si>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</si>
  <si>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</si>
  <si>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</si>
  <si>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</si>
  <si>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</si>
  <si>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</si>
  <si>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</si>
  <si>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</si>
  <si>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</si>
  <si>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</si>
  <si>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</si>
  <si>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</si>
  <si>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</si>
  <si>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</si>
  <si>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</si>
  <si>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</si>
  <si>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</si>
  <si>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</si>
  <si>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</si>
  <si>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</si>
  <si>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</si>
  <si>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</si>
  <si>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</si>
  <si>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</si>
  <si>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</si>
  <si>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</si>
  <si>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</si>
  <si>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</si>
  <si>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</si>
  <si>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</si>
  <si>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</si>
  <si>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</si>
  <si>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</si>
  <si>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</si>
  <si>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</si>
  <si>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</si>
  <si>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</si>
  <si>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</si>
  <si>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</si>
  <si>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</si>
  <si>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</si>
  <si>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</si>
  <si>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</si>
  <si>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</si>
  <si>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</si>
  <si>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</si>
  <si>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</si>
  <si>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</si>
  <si>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</si>
  <si>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</si>
  <si>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</si>
  <si>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</si>
  <si>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</si>
  <si>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</si>
  <si>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</si>
  <si>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</si>
  <si>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</si>
  <si>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</si>
  <si>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</si>
  <si>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</si>
  <si>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</si>
  <si>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</si>
  <si>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</si>
  <si>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</si>
  <si>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</si>
  <si>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</si>
  <si>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</si>
  <si>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</si>
  <si>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</si>
  <si>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</si>
  <si>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</si>
  <si>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</si>
  <si>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</si>
  <si>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</si>
  <si>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</si>
  <si>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</si>
  <si>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</si>
  <si>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</si>
  <si>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</si>
  <si>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</si>
  <si>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</si>
  <si>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</si>
  <si>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</si>
  <si>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</si>
  <si>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</si>
  <si>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</si>
  <si>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</si>
  <si>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</si>
  <si>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</si>
  <si>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</si>
  <si>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</si>
  <si>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</si>
  <si>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</si>
  <si>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</si>
  <si>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</si>
  <si>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</si>
  <si>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</si>
  <si>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</si>
  <si>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</si>
  <si>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</si>
  <si>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</si>
  <si>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</si>
  <si>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</si>
  <si>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</si>
  <si>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</si>
  <si>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</si>
  <si>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</si>
  <si>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</si>
  <si>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</si>
  <si>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</si>
  <si>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</si>
  <si>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</si>
  <si>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</si>
  <si>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</si>
  <si>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</si>
  <si>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</si>
  <si>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</si>
  <si>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</si>
  <si>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</si>
  <si>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</si>
  <si>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</si>
  <si>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</si>
  <si>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</si>
  <si>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</si>
  <si>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</si>
  <si>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</si>
  <si>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</si>
  <si>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</si>
  <si>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</si>
  <si>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</si>
  <si>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</si>
  <si>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</si>
  <si>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</si>
  <si>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</si>
  <si>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</si>
  <si>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</si>
  <si>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</si>
  <si>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</si>
  <si>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</si>
  <si>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</si>
  <si>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</si>
  <si>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</si>
  <si>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</si>
  <si>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</si>
  <si>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</si>
  <si>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</si>
  <si>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</si>
  <si>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</si>
  <si>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</si>
  <si>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</si>
  <si>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</si>
  <si>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</si>
  <si>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</si>
  <si>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</si>
  <si>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</si>
  <si>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</si>
  <si>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</si>
  <si>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</si>
  <si>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</si>
  <si>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</si>
  <si>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</si>
  <si>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</si>
  <si>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</si>
  <si>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</si>
  <si>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</si>
  <si>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</si>
  <si>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</si>
  <si>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</si>
  <si>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</si>
  <si>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</si>
  <si>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</si>
  <si>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</si>
  <si>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</si>
  <si>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</si>
  <si>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</si>
  <si>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</si>
  <si>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</si>
  <si>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</si>
  <si>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</si>
  <si>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</si>
  <si>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</si>
  <si>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</si>
  <si>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</si>
  <si>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</si>
  <si>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</si>
  <si>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</si>
  <si>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</si>
  <si>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</si>
  <si>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</si>
  <si>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</si>
  <si>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</si>
  <si>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</si>
  <si>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</si>
  <si>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</si>
  <si>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</si>
  <si>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</si>
  <si>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</si>
  <si>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</si>
  <si>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</si>
  <si>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</si>
  <si>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</si>
  <si>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</si>
  <si>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</si>
  <si>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</si>
  <si>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</si>
  <si>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</si>
  <si>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</si>
  <si>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</si>
  <si>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</si>
  <si>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</si>
  <si>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</si>
  <si>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</si>
  <si>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</si>
  <si>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</si>
  <si>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</si>
  <si>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</si>
  <si>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</si>
  <si>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</si>
  <si>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</si>
  <si>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</si>
  <si>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</si>
  <si>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</si>
  <si>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</si>
  <si>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</si>
  <si>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</si>
  <si>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</si>
  <si>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</si>
  <si>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</si>
  <si>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</si>
  <si>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</si>
  <si>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</si>
  <si>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</si>
  <si>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</si>
  <si>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</si>
  <si>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</si>
  <si>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</si>
  <si>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</si>
  <si>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</si>
  <si>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</si>
  <si>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</si>
  <si>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</si>
  <si>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</si>
  <si>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</si>
  <si>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</si>
  <si>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</si>
  <si>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</si>
  <si>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</si>
  <si>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</si>
  <si>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</si>
  <si>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</si>
  <si>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</si>
  <si>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</si>
  <si>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</si>
  <si>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</si>
  <si>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</si>
  <si>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</si>
  <si>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</si>
  <si>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</si>
  <si>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</si>
  <si>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</si>
  <si>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</si>
  <si>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</si>
  <si>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</si>
  <si>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</si>
  <si>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</si>
  <si>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</si>
  <si>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</si>
  <si>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</si>
  <si>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</si>
  <si>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</si>
  <si>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</si>
  <si>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</si>
  <si>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</si>
  <si>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</si>
  <si>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</si>
  <si>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</si>
  <si>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</si>
  <si>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</si>
  <si>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</si>
  <si>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</si>
  <si>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</si>
  <si>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</si>
  <si>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</si>
  <si>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</si>
  <si>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</si>
  <si>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</si>
  <si>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</si>
  <si>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</si>
  <si>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</si>
  <si>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</si>
  <si>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</si>
  <si>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</si>
  <si>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</si>
  <si>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</si>
  <si>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</si>
  <si>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</si>
  <si>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</si>
  <si>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</si>
  <si>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</si>
  <si>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</si>
  <si>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</si>
  <si>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</si>
  <si>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</si>
  <si>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</si>
  <si>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</si>
  <si>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</si>
  <si>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</si>
  <si>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</si>
  <si>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</si>
  <si>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</si>
  <si>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</si>
  <si>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</si>
  <si>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</si>
  <si>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</si>
  <si>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</si>
  <si>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</si>
  <si>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</si>
  <si>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</si>
  <si>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</si>
  <si>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</si>
  <si>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</si>
  <si>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</si>
  <si>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</si>
  <si>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</si>
  <si>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</si>
  <si>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</si>
  <si>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</si>
  <si>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</si>
  <si>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</si>
  <si>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</si>
  <si>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</si>
  <si>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</si>
  <si>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</si>
  <si>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</si>
  <si>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</si>
  <si>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</si>
  <si>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</si>
  <si>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</si>
  <si>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</si>
  <si>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</si>
  <si>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</si>
  <si>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</si>
  <si>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</si>
  <si>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</si>
  <si>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</si>
  <si>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</si>
  <si>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</si>
  <si>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</si>
  <si>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</si>
  <si>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</si>
  <si>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</si>
  <si>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</si>
  <si>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</si>
  <si>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</si>
  <si>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</si>
  <si>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</si>
  <si>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</si>
  <si>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</si>
  <si>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</si>
  <si>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</si>
  <si>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</si>
  <si>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</si>
  <si>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</si>
  <si>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</si>
  <si>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</si>
  <si>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</si>
  <si>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</si>
  <si>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</si>
  <si>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</si>
  <si>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</si>
  <si>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</si>
  <si>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</si>
  <si>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</si>
  <si>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</si>
  <si>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</si>
  <si>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</si>
  <si>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</si>
  <si>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</si>
  <si>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</si>
  <si>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</si>
  <si>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</si>
  <si>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</si>
  <si>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</si>
  <si>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</si>
  <si>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</si>
  <si>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</si>
  <si>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</si>
  <si>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</si>
  <si>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</si>
  <si>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</si>
  <si>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</si>
  <si>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</si>
  <si>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</si>
  <si>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</si>
  <si>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</si>
  <si>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</si>
  <si>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</si>
  <si>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</si>
  <si>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</si>
  <si>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</si>
  <si>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</si>
  <si>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</si>
  <si>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</si>
  <si>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</si>
  <si>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</si>
  <si>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</si>
  <si>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</si>
  <si>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</si>
  <si>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</si>
  <si>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</si>
  <si>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</si>
  <si>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</si>
  <si>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</si>
  <si>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</si>
  <si>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</si>
  <si>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</si>
  <si>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</si>
  <si>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</si>
  <si>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</si>
  <si>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</si>
  <si>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</si>
  <si>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</si>
  <si>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</si>
  <si>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</si>
  <si>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</si>
  <si>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</si>
  <si>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</si>
  <si>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</si>
  <si>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</si>
  <si>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</si>
  <si>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</si>
  <si>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</si>
  <si>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</si>
  <si>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</si>
  <si>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</si>
  <si>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</si>
  <si>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</si>
  <si>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</si>
  <si>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</si>
  <si>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</si>
  <si>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</si>
  <si>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</si>
  <si>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</si>
  <si>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</si>
  <si>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</si>
  <si>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</si>
  <si>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</si>
  <si>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</si>
  <si>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</si>
  <si>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</si>
  <si>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</si>
  <si>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</si>
  <si>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</si>
  <si>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</si>
  <si>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</si>
  <si>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</si>
  <si>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</si>
  <si>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</si>
  <si>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</si>
  <si>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</si>
  <si>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</si>
  <si>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</si>
  <si>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</si>
  <si>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</si>
  <si>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</si>
  <si>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</si>
  <si>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</si>
  <si>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</si>
  <si>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</si>
  <si>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</si>
  <si>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</si>
  <si>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</si>
  <si>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</si>
  <si>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</si>
  <si>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</si>
  <si>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</si>
  <si>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</si>
  <si>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</si>
  <si>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</si>
  <si>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</si>
  <si>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</si>
  <si>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</si>
  <si>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</si>
  <si>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</si>
  <si>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</si>
  <si>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</si>
  <si>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</si>
  <si>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</si>
  <si>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</si>
  <si>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</si>
  <si>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</si>
  <si>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</si>
  <si>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</si>
  <si>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</si>
  <si>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</si>
  <si>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</si>
  <si>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</si>
  <si>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</si>
  <si>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</si>
  <si>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</si>
  <si>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</si>
  <si>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</si>
  <si>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</si>
  <si>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</si>
  <si>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</si>
  <si>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</si>
  <si>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</si>
  <si>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</si>
  <si>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</si>
  <si>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</si>
  <si>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</si>
  <si>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</si>
  <si>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</si>
  <si>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</si>
  <si>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</si>
  <si>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</si>
  <si>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</si>
  <si>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</si>
  <si>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</si>
  <si>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</si>
  <si>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</si>
  <si>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</si>
  <si>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</si>
  <si>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</si>
  <si>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</si>
  <si>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</si>
  <si>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</si>
  <si>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</si>
  <si>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</si>
  <si>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</si>
  <si>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</si>
  <si>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</si>
  <si>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</si>
  <si>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</si>
  <si>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</si>
  <si>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</si>
  <si>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</si>
  <si>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</si>
  <si>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</si>
  <si>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</si>
  <si>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</si>
  <si>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</si>
  <si>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</si>
  <si>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</si>
  <si>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</si>
  <si>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</si>
  <si>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</si>
  <si>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</si>
  <si>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</si>
  <si>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</si>
  <si>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</si>
  <si>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</si>
  <si>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</si>
  <si>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</si>
  <si>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</si>
  <si>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</si>
  <si>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</si>
  <si>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</si>
  <si>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</si>
  <si>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</si>
  <si>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</si>
  <si>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</si>
  <si>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</si>
  <si>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</si>
  <si>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</si>
  <si>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</si>
  <si>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</si>
  <si>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</si>
  <si>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</si>
  <si>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</si>
  <si>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</si>
  <si>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</si>
  <si>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</si>
  <si>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</si>
  <si>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</si>
  <si>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</si>
  <si>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</si>
  <si>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</si>
  <si>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</si>
  <si>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</si>
  <si>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</si>
  <si>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</si>
  <si>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</si>
  <si>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</si>
  <si>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</si>
  <si>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</si>
  <si>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</si>
  <si>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</si>
  <si>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</si>
  <si>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</si>
  <si>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</si>
  <si>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</si>
  <si>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</si>
  <si>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</si>
  <si>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</si>
  <si>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</si>
  <si>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</si>
  <si>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</si>
  <si>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</si>
  <si>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</si>
  <si>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</si>
  <si>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</si>
  <si>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</si>
  <si>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</si>
  <si>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</si>
  <si>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</si>
  <si>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</si>
  <si>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</si>
  <si>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</si>
  <si>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</si>
  <si>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</si>
  <si>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</si>
  <si>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</si>
  <si>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</si>
  <si>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</si>
  <si>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</si>
  <si>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</si>
  <si>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</si>
  <si>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</si>
  <si>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</si>
  <si>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</si>
  <si>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</si>
  <si>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</si>
  <si>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</si>
  <si>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</si>
  <si>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</si>
  <si>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</si>
  <si>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</si>
  <si>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</si>
  <si>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</si>
  <si>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</si>
  <si>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</si>
  <si>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</si>
  <si>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</si>
  <si>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</si>
  <si>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</si>
  <si>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</si>
  <si>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</si>
  <si>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</si>
  <si>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</si>
  <si>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</si>
  <si>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</si>
  <si>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</si>
  <si>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</si>
  <si>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</si>
  <si>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</si>
  <si>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</si>
  <si>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</si>
  <si>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</si>
  <si>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</si>
  <si>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</si>
  <si>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</si>
  <si>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</si>
  <si>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</si>
  <si>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</si>
  <si>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</si>
  <si>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</si>
  <si>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</si>
  <si>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</si>
  <si>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</si>
  <si>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</si>
  <si>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</si>
  <si>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</si>
  <si>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</si>
  <si>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</si>
  <si>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</si>
  <si>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</si>
  <si>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</si>
  <si>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</si>
  <si>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</si>
  <si>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</si>
  <si>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</si>
  <si>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</si>
  <si>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</si>
  <si>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</si>
  <si>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</si>
  <si>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</si>
  <si>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</si>
  <si>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</si>
  <si>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</si>
  <si>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</si>
  <si>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</si>
  <si>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</si>
  <si>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</si>
  <si>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</si>
  <si>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</si>
  <si>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</si>
  <si>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</si>
  <si>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</si>
  <si>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</si>
  <si>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</si>
  <si>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</si>
  <si>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</si>
  <si>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</si>
  <si>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</si>
  <si>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</si>
  <si>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</si>
  <si>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</si>
  <si>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</si>
  <si>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</si>
  <si>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</si>
  <si>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</si>
  <si>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</si>
  <si>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</si>
  <si>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</si>
  <si>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</si>
  <si>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</si>
  <si>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</si>
  <si>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</si>
  <si>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</si>
  <si>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</si>
  <si>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</si>
  <si>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</si>
  <si>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</si>
  <si>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</si>
  <si>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</si>
  <si>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</si>
  <si>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</si>
  <si>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</si>
  <si>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</si>
  <si>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</si>
  <si>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</si>
  <si>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</si>
  <si>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</si>
  <si>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</si>
  <si>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</si>
  <si>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</si>
  <si>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</si>
  <si>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</si>
  <si>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</si>
  <si>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</si>
  <si>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</si>
  <si>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</si>
  <si>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</si>
  <si>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</si>
  <si>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</si>
  <si>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</si>
  <si>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</si>
  <si>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</si>
  <si>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</si>
  <si>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</si>
  <si>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</si>
  <si>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</si>
  <si>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</si>
  <si>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</si>
  <si>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</si>
  <si>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</si>
  <si>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</si>
  <si>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</si>
  <si>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</si>
  <si>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</si>
  <si>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</si>
  <si>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</si>
  <si>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</si>
  <si>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</si>
  <si>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</si>
  <si>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</si>
  <si>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</si>
  <si>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</si>
  <si>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</si>
  <si>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</si>
  <si>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</si>
  <si>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</si>
  <si>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</si>
  <si>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</si>
  <si>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</si>
  <si>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</si>
  <si>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</si>
  <si>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</si>
  <si>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</si>
  <si>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</si>
  <si>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</si>
  <si>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</si>
  <si>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</si>
  <si>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</si>
  <si>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</si>
  <si>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</si>
  <si>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</si>
  <si>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</si>
  <si>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</si>
  <si>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</si>
  <si>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</si>
  <si>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</si>
  <si>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</si>
  <si>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</si>
  <si>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</si>
  <si>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</si>
  <si>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</si>
  <si>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</si>
  <si>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</si>
  <si>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</si>
  <si>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</si>
  <si>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</si>
  <si>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</si>
  <si>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</si>
  <si>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</si>
  <si>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</si>
  <si>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</si>
  <si>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</si>
  <si>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</si>
  <si>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</si>
  <si>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</si>
  <si>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</si>
  <si>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</si>
  <si>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</si>
  <si>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</si>
  <si>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</si>
  <si>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</si>
  <si>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</si>
  <si>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</si>
  <si>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</si>
  <si>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</si>
  <si>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</si>
  <si>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</si>
  <si>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</si>
  <si>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</si>
  <si>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</si>
  <si>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</si>
  <si>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</si>
  <si>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</si>
  <si>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</si>
  <si>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</si>
  <si>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</si>
  <si>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</si>
  <si>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</si>
  <si>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</si>
  <si>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</si>
  <si>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</si>
  <si>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</si>
  <si>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</si>
  <si>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</si>
  <si>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</si>
  <si>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</si>
  <si>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</si>
  <si>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</si>
  <si>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</si>
  <si>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</si>
  <si>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</si>
  <si>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</si>
  <si>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</si>
  <si>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</si>
  <si>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</si>
  <si>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</si>
  <si>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</si>
  <si>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</si>
  <si>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</si>
  <si>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</si>
  <si>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</si>
  <si>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</si>
  <si>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</si>
  <si>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</si>
  <si>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</si>
  <si>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</si>
  <si>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</si>
  <si>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</si>
  <si>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</si>
  <si>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</si>
  <si>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</si>
  <si>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</si>
  <si>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</si>
  <si>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</si>
  <si>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</si>
  <si>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</si>
  <si>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</si>
  <si>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</si>
  <si>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</si>
  <si>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</si>
  <si>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</si>
  <si>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</si>
  <si>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</si>
  <si>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</si>
  <si>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</si>
  <si>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</si>
  <si>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</si>
  <si>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</si>
  <si>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</si>
  <si>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</si>
  <si>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</si>
  <si>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</si>
  <si>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</si>
  <si>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</si>
  <si>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</si>
  <si>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</si>
  <si>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</si>
  <si>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</si>
  <si>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</si>
  <si>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</si>
  <si>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</si>
  <si>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</si>
  <si>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</si>
  <si>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</si>
  <si>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</si>
  <si>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</si>
  <si>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</si>
  <si>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</si>
  <si>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</si>
  <si>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</si>
  <si>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</si>
  <si>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</si>
  <si>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</si>
  <si>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</si>
  <si>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</si>
  <si>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</si>
  <si>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</si>
  <si>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</si>
  <si>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</si>
  <si>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</si>
  <si>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</si>
  <si>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</si>
  <si>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</si>
  <si>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</si>
  <si>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</si>
  <si>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</si>
  <si>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</si>
  <si>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</si>
  <si>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</si>
  <si>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</si>
  <si>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</si>
  <si>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</si>
  <si>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</si>
  <si>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</si>
  <si>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</si>
  <si>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</si>
  <si>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</si>
  <si>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</si>
  <si>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</si>
  <si>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</si>
  <si>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</si>
  <si>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</si>
  <si>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</si>
  <si>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</si>
  <si>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</si>
  <si>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</si>
  <si>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</si>
  <si>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</si>
  <si>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</si>
  <si>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</si>
  <si>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</si>
  <si>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</si>
  <si>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</si>
  <si>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</si>
  <si>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</si>
  <si>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</si>
  <si>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</si>
  <si>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</si>
  <si>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</si>
  <si>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</si>
  <si>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</si>
  <si>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</si>
  <si>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</si>
  <si>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</si>
  <si>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</si>
  <si>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</si>
  <si>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</si>
  <si>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</si>
  <si>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</si>
  <si>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</si>
  <si>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</si>
  <si>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</si>
  <si>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</si>
  <si>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</si>
  <si>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</si>
  <si>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</si>
  <si>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</si>
  <si>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</si>
  <si>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</si>
  <si>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</si>
  <si>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</si>
  <si>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</si>
  <si>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</si>
  <si>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</si>
  <si>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</si>
  <si>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</si>
  <si>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</si>
  <si>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</si>
  <si>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</si>
  <si>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</si>
  <si>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</si>
  <si>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</si>
  <si>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</si>
  <si>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</si>
  <si>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</si>
  <si>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</si>
  <si>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</si>
  <si>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</si>
  <si>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</si>
  <si>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</si>
  <si>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</si>
  <si>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</si>
  <si>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</si>
  <si>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</si>
  <si>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</si>
  <si>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</si>
  <si>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</si>
  <si>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</si>
  <si>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</si>
  <si>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</si>
  <si>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</si>
  <si>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</si>
  <si>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</si>
  <si>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</si>
  <si>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</si>
  <si>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</si>
  <si>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</si>
  <si>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</si>
  <si>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</si>
  <si>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</si>
  <si>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</si>
  <si>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</si>
  <si>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</si>
  <si>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</si>
  <si>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</si>
  <si>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</si>
  <si>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</si>
  <si>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</si>
  <si>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</si>
  <si>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</si>
  <si>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</si>
  <si>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</si>
  <si>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</si>
  <si>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</si>
  <si>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</si>
  <si>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</si>
  <si>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</si>
  <si>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</si>
  <si>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</si>
  <si>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</si>
  <si>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</si>
  <si>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</si>
  <si>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</si>
  <si>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</si>
  <si>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</si>
  <si>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</si>
  <si>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</si>
  <si>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</si>
  <si>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</si>
  <si>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</si>
  <si>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</si>
  <si>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</si>
  <si>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</si>
  <si>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</si>
  <si>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</si>
  <si>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</si>
  <si>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</si>
  <si>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</si>
  <si>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</si>
  <si>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</si>
  <si>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</si>
  <si>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</si>
  <si>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</si>
  <si>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</si>
  <si>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</si>
  <si>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</si>
  <si>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</si>
  <si>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</si>
  <si>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</si>
  <si>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</si>
  <si>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</si>
  <si>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</si>
  <si>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</si>
  <si>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</si>
  <si>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</si>
  <si>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</si>
  <si>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</si>
  <si>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</si>
  <si>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</si>
  <si>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</si>
  <si>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</si>
  <si>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</si>
  <si>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</si>
  <si>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</si>
  <si>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</si>
  <si>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</si>
  <si>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</si>
  <si>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</si>
  <si>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</si>
  <si>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</si>
  <si>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</si>
  <si>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</si>
  <si>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</si>
  <si>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</si>
  <si>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</si>
  <si>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</si>
  <si>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</si>
  <si>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</si>
  <si>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</si>
  <si>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</si>
  <si>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</si>
  <si>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</si>
  <si>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</si>
  <si>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</si>
  <si>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</si>
  <si>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</si>
  <si>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</si>
  <si>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</si>
  <si>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</si>
  <si>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</si>
  <si>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</si>
  <si>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</si>
  <si>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</si>
  <si>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</si>
  <si>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</si>
  <si>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</si>
  <si>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</si>
  <si>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</si>
  <si>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</si>
  <si>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</si>
  <si>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</si>
  <si>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</si>
  <si>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</si>
  <si>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</si>
  <si>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</si>
  <si>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</si>
  <si>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</si>
  <si>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</si>
  <si>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</si>
  <si>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</si>
  <si>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</si>
  <si>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</si>
  <si>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</si>
  <si>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</si>
  <si>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</si>
  <si>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</si>
  <si>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</si>
  <si>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</si>
  <si>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</si>
  <si>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</si>
  <si>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</si>
  <si>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</si>
  <si>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</si>
  <si>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</si>
  <si>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</si>
  <si>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</si>
  <si>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</si>
  <si>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</si>
  <si>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</si>
  <si>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</si>
  <si>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</si>
  <si>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</si>
  <si>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</si>
  <si>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</si>
  <si>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</si>
  <si>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</si>
  <si>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</si>
  <si>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</si>
  <si>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</si>
  <si>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</si>
  <si>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</si>
  <si>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</si>
  <si>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</si>
  <si>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</si>
  <si>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</si>
  <si>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</si>
  <si>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</si>
  <si>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</si>
  <si>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</si>
  <si>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</si>
  <si>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</si>
  <si>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</si>
  <si>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</si>
  <si>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</si>
  <si>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</si>
  <si>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</si>
  <si>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</si>
  <si>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</si>
  <si>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</si>
  <si>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</si>
  <si>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</si>
  <si>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</si>
  <si>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</si>
  <si>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</si>
  <si>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</si>
  <si>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</si>
  <si>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</si>
  <si>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</si>
  <si>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</si>
  <si>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</si>
  <si>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</si>
  <si>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</si>
  <si>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</si>
  <si>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</si>
  <si>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</si>
  <si>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</si>
  <si>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</si>
  <si>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</si>
  <si>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</si>
  <si>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</si>
  <si>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</si>
  <si>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</si>
  <si>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</si>
  <si>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</si>
  <si>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</si>
  <si>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</si>
  <si>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</si>
  <si>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</si>
  <si>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</si>
  <si>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</si>
  <si>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</si>
  <si>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</si>
  <si>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</si>
  <si>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</si>
  <si>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</si>
  <si>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</si>
  <si>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</si>
  <si>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</si>
  <si>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</si>
  <si>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</si>
  <si>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</si>
  <si>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</si>
  <si>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</si>
  <si>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</si>
  <si>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</si>
  <si>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</si>
  <si>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</si>
  <si>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</si>
  <si>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</si>
  <si>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</si>
  <si>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</si>
  <si>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</si>
  <si>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</si>
  <si>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</si>
  <si>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</si>
  <si>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</si>
  <si>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</si>
  <si>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</si>
  <si>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</si>
  <si>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</si>
  <si>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</si>
  <si>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</si>
  <si>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</si>
  <si>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</si>
  <si>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</si>
  <si>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</si>
  <si>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</si>
  <si>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</si>
  <si>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</si>
  <si>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</si>
  <si>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</si>
  <si>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</si>
  <si>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</si>
  <si>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</si>
  <si>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</si>
  <si>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</si>
  <si>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</si>
  <si>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</si>
  <si>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</si>
  <si>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</si>
  <si>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</si>
  <si>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</si>
  <si>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</si>
  <si>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</si>
  <si>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</si>
  <si>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</si>
  <si>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</si>
  <si>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</si>
  <si>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</si>
  <si>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</si>
  <si>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</si>
  <si>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</si>
  <si>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</si>
  <si>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</si>
  <si>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</si>
  <si>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</si>
  <si>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</si>
  <si>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</si>
  <si>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</si>
  <si>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</si>
  <si>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</si>
  <si>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</si>
  <si>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</si>
  <si>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</si>
  <si>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</si>
  <si>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</si>
  <si>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</si>
  <si>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</si>
  <si>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</si>
  <si>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</si>
  <si>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</si>
  <si>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</si>
  <si>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</si>
  <si>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</si>
  <si>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</si>
  <si>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</si>
  <si>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</si>
  <si>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</si>
  <si>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</si>
  <si>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</si>
  <si>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</si>
  <si>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</si>
  <si>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</si>
  <si>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</si>
  <si>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</si>
  <si>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</si>
  <si>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</si>
  <si>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</si>
  <si>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</si>
  <si>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</si>
  <si>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</si>
  <si>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</si>
  <si>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</si>
  <si>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</si>
  <si>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</si>
  <si>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</si>
  <si>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</si>
  <si>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</si>
  <si>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</si>
  <si>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</si>
  <si>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</si>
  <si>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</si>
  <si>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</si>
  <si>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</si>
  <si>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</si>
  <si>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</si>
  <si>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</si>
  <si>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</si>
  <si>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</si>
  <si>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</si>
  <si>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</si>
  <si>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</si>
  <si>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</si>
  <si>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</si>
  <si>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</si>
  <si>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</si>
  <si>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</si>
  <si>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</si>
  <si>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</si>
  <si>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</si>
  <si>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</si>
  <si>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</si>
  <si>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</si>
  <si>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</si>
  <si>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</si>
  <si>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</si>
  <si>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</si>
  <si>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</si>
  <si>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</si>
  <si>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</si>
  <si>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</si>
  <si>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</si>
  <si>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</si>
  <si>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</si>
  <si>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</si>
  <si>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</si>
  <si>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</si>
  <si>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</si>
  <si>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</si>
  <si>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</si>
  <si>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</si>
  <si>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</si>
  <si>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</si>
  <si>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</si>
  <si>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</si>
  <si>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</si>
  <si>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</si>
  <si>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</si>
  <si>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</si>
  <si>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</si>
  <si>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</si>
  <si>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</si>
  <si>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</si>
  <si>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</si>
  <si>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</si>
  <si>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</si>
  <si>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</si>
  <si>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</si>
  <si>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</si>
  <si>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</si>
  <si>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</si>
  <si>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</si>
  <si>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</si>
  <si>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</si>
  <si>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</si>
  <si>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</si>
  <si>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</si>
  <si>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</si>
  <si>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</si>
  <si>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</si>
  <si>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</si>
  <si>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</si>
  <si>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</si>
  <si>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</si>
  <si>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</si>
  <si>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</si>
  <si>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</si>
  <si>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</si>
  <si>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</si>
  <si>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</si>
  <si>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</si>
  <si>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</si>
  <si>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</si>
  <si>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</si>
  <si>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</si>
  <si>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</si>
  <si>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</si>
  <si>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</si>
  <si>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</si>
  <si>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</si>
  <si>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</si>
  <si>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</si>
  <si>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</si>
  <si>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</si>
  <si>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</si>
  <si>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</si>
  <si>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</si>
  <si>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</si>
  <si>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</si>
  <si>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</si>
  <si>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</si>
  <si>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</si>
  <si>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</si>
  <si>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</si>
  <si>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</si>
  <si>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</si>
  <si>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</si>
  <si>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</si>
  <si>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</si>
  <si>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</si>
  <si>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</si>
  <si>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</si>
  <si>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</si>
  <si>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</si>
  <si>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</si>
  <si>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</si>
  <si>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</si>
  <si>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</si>
  <si>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</si>
  <si>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</si>
  <si>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</si>
  <si>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</si>
  <si>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</si>
  <si>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</si>
  <si>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</si>
  <si>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</si>
  <si>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</si>
  <si>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</si>
  <si>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</si>
  <si>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</si>
  <si>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</si>
  <si>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</si>
  <si>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</si>
  <si>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</si>
  <si>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</si>
  <si>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</si>
  <si>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</si>
  <si>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</si>
  <si>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</si>
  <si>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</si>
  <si>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</si>
  <si>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</si>
  <si>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</si>
  <si>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</si>
  <si>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</si>
  <si>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</si>
  <si>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</si>
  <si>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</si>
  <si>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</si>
  <si>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</si>
  <si>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</si>
  <si>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</si>
  <si>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</si>
  <si>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</si>
  <si>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</si>
  <si>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</si>
  <si>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</si>
  <si>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</si>
  <si>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</si>
  <si>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</si>
  <si>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</si>
  <si>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</si>
  <si>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</si>
  <si>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</si>
  <si>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</si>
  <si>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</si>
  <si>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</si>
  <si>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</si>
  <si>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</si>
  <si>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</si>
  <si>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</si>
  <si>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</si>
  <si>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</si>
  <si>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</si>
  <si>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</si>
  <si>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</si>
  <si>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</si>
  <si>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</si>
  <si>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</si>
  <si>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</si>
  <si>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</si>
  <si>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</si>
  <si>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</si>
  <si>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</si>
  <si>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</si>
  <si>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</si>
  <si>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</si>
  <si>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</si>
  <si>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</si>
  <si>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</si>
  <si>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</si>
  <si>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</si>
  <si>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</si>
  <si>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</si>
  <si>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</si>
  <si>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</si>
  <si>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</si>
  <si>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</si>
  <si>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</si>
  <si>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</si>
  <si>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</si>
  <si>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</si>
  <si>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</si>
  <si>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</si>
  <si>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</si>
  <si>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</si>
  <si>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</si>
  <si>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</si>
  <si>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</si>
  <si>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</si>
  <si>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</si>
  <si>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</si>
  <si>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</si>
  <si>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</si>
  <si>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</si>
  <si>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</si>
  <si>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</si>
  <si>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</si>
  <si>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</si>
  <si>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</si>
  <si>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</si>
  <si>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</si>
  <si>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</si>
  <si>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</si>
  <si>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</si>
  <si>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</si>
  <si>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</si>
  <si>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</si>
  <si>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</si>
  <si>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</si>
  <si>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</si>
  <si>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</si>
  <si>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</si>
  <si>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</si>
  <si>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</si>
  <si>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</si>
  <si>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</si>
  <si>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</si>
  <si>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</si>
  <si>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</si>
  <si>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</si>
  <si>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</si>
  <si>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</si>
  <si>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</si>
  <si>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</si>
  <si>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</si>
  <si>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</si>
  <si>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</si>
  <si>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</si>
  <si>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</si>
  <si>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</si>
  <si>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</si>
  <si>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</si>
  <si>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</si>
  <si>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</si>
  <si>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</si>
  <si>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</si>
  <si>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</si>
  <si>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</si>
  <si>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</si>
  <si>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</si>
  <si>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</si>
  <si>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</si>
  <si>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</si>
  <si>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</si>
  <si>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</si>
  <si>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</si>
  <si>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</si>
  <si>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</si>
  <si>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</si>
  <si>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</si>
  <si>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</si>
  <si>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</si>
  <si>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</si>
  <si>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</si>
  <si>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</si>
  <si>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</si>
  <si>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</si>
  <si>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</si>
  <si>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</si>
  <si>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</si>
  <si>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</si>
  <si>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</si>
  <si>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</si>
  <si>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</si>
  <si>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</si>
  <si>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</si>
  <si>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</si>
  <si>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</si>
  <si>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</si>
  <si>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</si>
  <si>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</si>
  <si>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</si>
  <si>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</si>
  <si>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</si>
  <si>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</si>
  <si>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</si>
  <si>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</si>
  <si>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</si>
  <si>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</si>
  <si>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</si>
  <si>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</si>
  <si>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</si>
  <si>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</si>
  <si>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</si>
  <si>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</si>
  <si>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</si>
  <si>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</si>
  <si>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</si>
  <si>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</si>
  <si>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</si>
  <si>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</si>
  <si>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</si>
  <si>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</si>
  <si>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</si>
  <si>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</si>
  <si>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</si>
  <si>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</si>
  <si>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</si>
  <si>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</si>
  <si>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</si>
  <si>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</si>
  <si>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</si>
  <si>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</si>
  <si>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</si>
  <si>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</si>
  <si>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</si>
  <si>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</si>
  <si>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</si>
  <si>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</si>
  <si>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</si>
  <si>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</si>
  <si>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</si>
  <si>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</si>
  <si>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</si>
  <si>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</si>
  <si>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</si>
  <si>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</si>
  <si>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</si>
  <si>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</si>
  <si>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</si>
  <si>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</si>
  <si>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</si>
  <si>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</si>
  <si>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</si>
  <si>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</si>
  <si>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</si>
  <si>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</si>
  <si>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</si>
  <si>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</si>
  <si>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</si>
  <si>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</si>
  <si>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</si>
  <si>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</si>
  <si>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</si>
  <si>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</si>
  <si>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</si>
  <si>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</si>
  <si>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</si>
  <si>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</si>
  <si>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</si>
  <si>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</si>
  <si>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</si>
  <si>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</si>
  <si>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</si>
  <si>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</si>
  <si>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</si>
  <si>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</si>
  <si>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</si>
  <si>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</si>
  <si>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</si>
  <si>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</si>
  <si>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</si>
  <si>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</si>
  <si>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</si>
  <si>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</si>
  <si>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</si>
  <si>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</si>
  <si>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</si>
  <si>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</si>
  <si>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</si>
  <si>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</si>
  <si>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</si>
  <si>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</si>
  <si>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</si>
  <si>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</si>
  <si>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</si>
  <si>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</si>
  <si>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</si>
  <si>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</si>
  <si>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</si>
  <si>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</si>
  <si>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</si>
  <si>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</si>
  <si>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</si>
  <si>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</si>
  <si>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</si>
  <si>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</si>
  <si>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</si>
  <si>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</si>
  <si>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</si>
  <si>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</si>
  <si>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</si>
  <si>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</si>
  <si>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</si>
  <si>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</si>
  <si>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</si>
  <si>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</si>
  <si>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</si>
  <si>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</si>
  <si>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</si>
  <si>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</si>
  <si>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</si>
  <si>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</si>
  <si>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</si>
  <si>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</si>
  <si>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</si>
  <si>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</si>
  <si>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</si>
  <si>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</si>
  <si>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</si>
  <si>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</si>
  <si>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</si>
  <si>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</si>
  <si>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</si>
  <si>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</si>
  <si>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</si>
  <si>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</si>
  <si>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</si>
  <si>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</si>
  <si>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</si>
  <si>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</si>
  <si>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</si>
  <si>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</si>
  <si>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</si>
  <si>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</si>
  <si>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</si>
  <si>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</si>
  <si>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</si>
  <si>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</si>
  <si>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</si>
  <si>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</si>
  <si>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</si>
  <si>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</si>
  <si>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</si>
  <si>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</si>
  <si>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</si>
  <si>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</si>
  <si>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</si>
  <si>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</si>
  <si>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</si>
  <si>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</si>
  <si>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</si>
  <si>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</si>
  <si>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</si>
  <si>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</si>
  <si>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</si>
  <si>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</si>
  <si>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</si>
  <si>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</si>
  <si>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</si>
  <si>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</si>
  <si>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</si>
  <si>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</si>
  <si>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</si>
  <si>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</si>
  <si>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</si>
  <si>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</si>
  <si>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</si>
  <si>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</si>
  <si>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</si>
  <si>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</si>
  <si>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</si>
  <si>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</si>
  <si>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</si>
  <si>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</si>
  <si>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</si>
  <si>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</si>
  <si>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</si>
  <si>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</si>
  <si>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</si>
  <si>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</si>
  <si>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</si>
  <si>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</si>
  <si>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</si>
  <si>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</si>
  <si>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</si>
  <si>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</si>
  <si>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</si>
  <si>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</si>
  <si>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</si>
  <si>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</si>
  <si>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</si>
  <si>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</si>
  <si>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</si>
  <si>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</si>
  <si>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</si>
  <si>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</si>
  <si>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</si>
  <si>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</si>
  <si>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</si>
  <si>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</si>
  <si>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</si>
  <si>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</si>
  <si>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</si>
  <si>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</si>
  <si>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</si>
  <si>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</si>
  <si>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</si>
  <si>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</si>
  <si>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</si>
  <si>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</si>
  <si>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</si>
  <si>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</si>
  <si>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</si>
  <si>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</si>
  <si>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</si>
  <si>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</si>
  <si>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</si>
  <si>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</si>
  <si>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</si>
  <si>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</si>
  <si>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</si>
  <si>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</si>
  <si>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</si>
  <si>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</si>
  <si>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</si>
  <si>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</si>
  <si>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</si>
  <si>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</si>
  <si>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</si>
  <si>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</si>
  <si>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</si>
  <si>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</si>
  <si>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</si>
  <si>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</si>
  <si>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</si>
  <si>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</si>
  <si>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</si>
  <si>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</si>
  <si>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</si>
  <si>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</si>
  <si>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</si>
  <si>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</si>
  <si>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</si>
  <si>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</si>
  <si>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</si>
  <si>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</si>
  <si>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</si>
  <si>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</si>
  <si>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</si>
  <si>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</si>
  <si>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</si>
  <si>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</si>
  <si>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</si>
  <si>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</si>
  <si>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</si>
  <si>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</si>
  <si>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</si>
  <si>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</si>
  <si>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</si>
  <si>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</si>
  <si>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</si>
  <si>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</si>
  <si>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</si>
  <si>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</si>
  <si>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</si>
  <si>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</si>
  <si>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</si>
  <si>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</si>
  <si>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</si>
  <si>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</si>
  <si>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</si>
  <si>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</si>
  <si>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</si>
  <si>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</si>
  <si>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</si>
  <si>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</si>
  <si>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</si>
  <si>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</si>
  <si>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</si>
  <si>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</si>
  <si>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</si>
  <si>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</si>
  <si>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</si>
  <si>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</si>
  <si>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</si>
  <si>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</si>
  <si>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</si>
  <si>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</si>
  <si>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</si>
  <si>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</si>
  <si>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</si>
  <si>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</si>
  <si>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</si>
  <si>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</si>
  <si>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</si>
  <si>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</si>
  <si>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</si>
  <si>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</si>
  <si>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</si>
  <si>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</si>
  <si>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</si>
  <si>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</si>
  <si>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</si>
  <si>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</si>
  <si>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</si>
  <si>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</si>
  <si>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</si>
  <si>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</si>
  <si>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</si>
  <si>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</si>
  <si>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</si>
  <si>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</si>
  <si>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</si>
  <si>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</si>
  <si>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</si>
  <si>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</si>
  <si>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</si>
  <si>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</si>
  <si>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</si>
  <si>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</si>
  <si>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</si>
  <si>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</si>
  <si>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</si>
  <si>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</si>
  <si>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</si>
  <si>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</si>
  <si>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</si>
  <si>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</si>
  <si>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</si>
  <si>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</si>
  <si>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</si>
  <si>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</si>
  <si>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</si>
  <si>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</si>
  <si>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</si>
  <si>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</si>
  <si>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</si>
  <si>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</si>
  <si>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</si>
  <si>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</si>
  <si>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</si>
  <si>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</si>
  <si>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</si>
  <si>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</si>
  <si>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</si>
  <si>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</si>
  <si>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</si>
  <si>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</si>
  <si>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</si>
  <si>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</si>
  <si>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</si>
  <si>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</si>
  <si>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</si>
  <si>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</si>
  <si>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</si>
  <si>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</si>
  <si>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</si>
  <si>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</si>
  <si>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</si>
  <si>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</si>
  <si>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</si>
  <si>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</si>
  <si>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</si>
  <si>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</si>
  <si>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</si>
  <si>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</si>
  <si>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</si>
  <si>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</si>
  <si>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</si>
  <si>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</si>
  <si>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</si>
  <si>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</si>
  <si>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</si>
  <si>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</si>
  <si>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</si>
  <si>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</si>
  <si>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</si>
  <si>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</si>
  <si>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</si>
  <si>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</si>
  <si>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</si>
  <si>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</si>
  <si>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L'ARIEGE EN AVAL D'AX LES THERMES</t>
  </si>
  <si>
    <t>L'ARIEGE</t>
  </si>
  <si>
    <t>05173400</t>
  </si>
  <si>
    <t>18310006400033</t>
  </si>
  <si>
    <t>Agence de l'Eau Adour-Garonne</t>
  </si>
  <si>
    <t>34255833500077</t>
  </si>
  <si>
    <t>AQUASCOP BIOLOGIE site de Monptellier</t>
  </si>
  <si>
    <t>AURELIA MARQUIS, LEA FERET</t>
  </si>
  <si>
    <t>IBMR standard</t>
  </si>
  <si>
    <t>DROITE</t>
  </si>
  <si>
    <t>ETIAGE NORMAL</t>
  </si>
  <si>
    <t>ENSOLEILLE</t>
  </si>
  <si>
    <t>NULLE</t>
  </si>
  <si>
    <t>OUI</t>
  </si>
  <si>
    <t>peu abondant</t>
  </si>
  <si>
    <t>Cf.</t>
  </si>
  <si>
    <t>IBMR-19-M168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</si>
</sst>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8">
      <selection activeCell="F24" sqref="F2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601277</v>
      </c>
      <c r="G10" s="113"/>
      <c r="H10" s="114"/>
    </row>
    <row r="11" spans="1:8" ht="15">
      <c r="A11" s="10" t="s">
        <v>2277</v>
      </c>
      <c r="B11" s="47">
        <v>43739</v>
      </c>
      <c r="D11" s="10" t="s">
        <v>2280</v>
      </c>
      <c r="E11" s="52">
        <v>6182678</v>
      </c>
      <c r="G11" s="113"/>
      <c r="H11" s="114"/>
    </row>
    <row r="12" spans="1:8" ht="15">
      <c r="A12" s="10" t="s">
        <v>2283</v>
      </c>
      <c r="B12" s="52" t="s">
        <v>5303</v>
      </c>
      <c r="D12" s="10" t="s">
        <v>2281</v>
      </c>
      <c r="E12" s="52">
        <v>601180</v>
      </c>
      <c r="G12" s="115"/>
      <c r="H12" s="116"/>
    </row>
    <row r="13" spans="1:5" ht="17.25" customHeight="1" thickBot="1">
      <c r="A13" s="2"/>
      <c r="B13" s="55"/>
      <c r="D13" s="10" t="s">
        <v>2282</v>
      </c>
      <c r="E13" s="52">
        <v>6182702</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601277</v>
      </c>
    </row>
    <row r="18" spans="1:3" ht="15">
      <c r="A18" s="123"/>
      <c r="B18" s="49" t="s">
        <v>2267</v>
      </c>
      <c r="C18" s="61">
        <f>E11</f>
        <v>6182678</v>
      </c>
    </row>
    <row r="19" spans="1:2" ht="15">
      <c r="A19" s="3" t="s">
        <v>2063</v>
      </c>
      <c r="B19" s="29">
        <v>658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25.2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25.2</v>
      </c>
      <c r="C37" s="6"/>
      <c r="D37" s="8" t="s">
        <v>2110</v>
      </c>
      <c r="E37" s="30"/>
    </row>
    <row r="38" spans="1:5" s="7" customFormat="1" ht="15" customHeight="1">
      <c r="A38" s="5" t="s">
        <v>2115</v>
      </c>
      <c r="B38" s="30">
        <v>0.4</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2</v>
      </c>
      <c r="C43" s="6"/>
      <c r="D43" s="14" t="s">
        <v>2107</v>
      </c>
      <c r="E43" s="19"/>
    </row>
    <row r="44" spans="1:5" s="15" customFormat="1" ht="15">
      <c r="A44" s="3" t="s">
        <v>2106</v>
      </c>
      <c r="B44" s="9">
        <v>5</v>
      </c>
      <c r="C44" s="6"/>
      <c r="D44" s="10" t="s">
        <v>2106</v>
      </c>
      <c r="E44" s="9"/>
    </row>
    <row r="45" spans="1:5" s="15" customFormat="1" ht="15">
      <c r="A45" s="3" t="s">
        <v>2105</v>
      </c>
      <c r="B45" s="9">
        <v>1</v>
      </c>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2</v>
      </c>
      <c r="C65" s="6"/>
      <c r="D65" s="14" t="s">
        <v>2089</v>
      </c>
      <c r="E65" s="19"/>
    </row>
    <row r="66" spans="1:5" s="15" customFormat="1" ht="15">
      <c r="A66" s="3" t="s">
        <v>2088</v>
      </c>
      <c r="B66" s="9">
        <v>5</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2</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3678</v>
      </c>
      <c r="B97" s="20" t="str">
        <f>IF(A97="NEWCOD",IF(ISBLANK(G97),"renseigner le champ 'Nouveau taxon'",G97),VLOOKUP(A97,'Ref Taxo'!A:B,2,FALSE))</f>
        <v>Jungermannia exsertifolia subsp. cordifolia</v>
      </c>
      <c r="C97" s="21">
        <f>IF(A97="NEWCOD",IF(ISBLANK(H97),"NoCod",H97),VLOOKUP(A97,'Ref Taxo'!A:D,4,FALSE))</f>
        <v>19822</v>
      </c>
      <c r="D97" s="34">
        <v>0.01</v>
      </c>
      <c r="E97" s="35"/>
      <c r="F97" s="35" t="s">
        <v>5302</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35"/>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c r="F100" s="35" t="s">
        <v>2290</v>
      </c>
      <c r="G100" s="79"/>
      <c r="H100" s="80"/>
    </row>
    <row r="101" spans="1:8" ht="15">
      <c r="A101" s="33" t="s">
        <v>1641</v>
      </c>
      <c r="B101" s="20" t="str">
        <f>IF(A101="NEWCOD",IF(ISBLANK(G101),"renseigner le champ 'Nouveau taxon'",G101),VLOOKUP(A101,'Ref Taxo'!A:B,2,FALSE))</f>
        <v>Rhizoclonium</v>
      </c>
      <c r="C101" s="21">
        <f>IF(A101="NEWCOD",IF(ISBLANK(H101),"NoCod",H101),VLOOKUP(A101,'Ref Taxo'!A:D,4,FALSE))</f>
        <v>1125</v>
      </c>
      <c r="D101" s="34">
        <v>0.01</v>
      </c>
      <c r="E101" s="35"/>
      <c r="F101" s="35" t="s">
        <v>2290</v>
      </c>
      <c r="G101" s="79"/>
      <c r="H101" s="80"/>
    </row>
    <row r="102" spans="1:8" ht="15">
      <c r="A102" s="33" t="s">
        <v>1902</v>
      </c>
      <c r="B102" s="20" t="str">
        <f>IF(A102="NEWCOD",IF(ISBLANK(G102),"renseigner le champ 'Nouveau taxon'",G102),VLOOKUP(A102,'Ref Taxo'!A:B,2,FALSE))</f>
        <v>Stigeoclonium</v>
      </c>
      <c r="C102" s="21">
        <f>IF(A102="NEWCOD",IF(ISBLANK(H102),"NoCod",H102),VLOOKUP(A102,'Ref Taxo'!A:D,4,FALSE))</f>
        <v>1119</v>
      </c>
      <c r="D102" s="34">
        <v>0.01</v>
      </c>
      <c r="E102" s="35"/>
      <c r="F102" s="35" t="s">
        <v>2290</v>
      </c>
      <c r="G102" s="79"/>
      <c r="H102" s="80"/>
    </row>
    <row r="103" spans="1:8" ht="15">
      <c r="A103" s="33" t="s">
        <v>1977</v>
      </c>
      <c r="B103" s="20" t="str">
        <f>IF(A103="NEWCOD",IF(ISBLANK(G103),"renseigner le champ 'Nouveau taxon'",G103),VLOOKUP(A103,'Ref Taxo'!A:B,2,FALSE))</f>
        <v>Ulothrix</v>
      </c>
      <c r="C103" s="21">
        <f>IF(A103="NEWCOD",IF(ISBLANK(H103),"NoCod",H103),VLOOKUP(A103,'Ref Taxo'!A:D,4,FALSE))</f>
        <v>1142</v>
      </c>
      <c r="D103" s="34">
        <v>0.02</v>
      </c>
      <c r="E103" s="35"/>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0.01</v>
      </c>
      <c r="E104" s="35"/>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0.01</v>
      </c>
      <c r="E105" s="35"/>
      <c r="F105" s="35" t="s">
        <v>2290</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0.01</v>
      </c>
      <c r="E106" s="35"/>
      <c r="F106" s="35" t="s">
        <v>2290</v>
      </c>
      <c r="G106" s="79"/>
      <c r="H106" s="80"/>
    </row>
    <row r="107" spans="1:8" ht="15">
      <c r="A107" s="33" t="s">
        <v>11</v>
      </c>
      <c r="B107" s="20" t="str">
        <f>IF(A107="NEWCOD",IF(ISBLANK(G107),"renseigner le champ 'Nouveau taxon'",G107),VLOOKUP(A107,'Ref Taxo'!A:B,2,FALSE))</f>
        <v>Calliergonella cuspidata</v>
      </c>
      <c r="C107" s="21">
        <f>IF(A107="NEWCOD",IF(ISBLANK(H107),"NoCod",H107),VLOOKUP(A107,'Ref Taxo'!A:D,4,FALSE))</f>
        <v>1228</v>
      </c>
      <c r="D107" s="34">
        <v>0.01</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35"/>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0.3</v>
      </c>
      <c r="E109" s="35"/>
      <c r="F109" s="35" t="s">
        <v>2290</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0.1</v>
      </c>
      <c r="E110" s="35"/>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0.01</v>
      </c>
      <c r="E111" s="35"/>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0.04</v>
      </c>
      <c r="E112" s="35"/>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c r="F113" s="35" t="s">
        <v>2290</v>
      </c>
      <c r="G113" s="79"/>
      <c r="H113" s="80"/>
    </row>
    <row r="114" spans="1:8" ht="15">
      <c r="A114" s="33" t="s">
        <v>807</v>
      </c>
      <c r="B114" s="20" t="str">
        <f>IF(A114="NEWCOD",IF(ISBLANK(G114),"renseigner le champ 'Nouveau taxon'",G114),VLOOKUP(A114,'Ref Taxo'!A:B,2,FALSE))</f>
        <v>Glyceria</v>
      </c>
      <c r="C114" s="21">
        <f>IF(A114="NEWCOD",IF(ISBLANK(H114),"NoCod",H114),VLOOKUP(A114,'Ref Taxo'!A:D,4,FALSE))</f>
        <v>1562</v>
      </c>
      <c r="D114" s="34">
        <v>0.01</v>
      </c>
      <c r="E114" s="35"/>
      <c r="F114" s="35" t="s">
        <v>2290</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0.01</v>
      </c>
      <c r="E115" s="35"/>
      <c r="F115" s="35" t="s">
        <v>2290</v>
      </c>
      <c r="G115" s="79"/>
      <c r="H115" s="80"/>
    </row>
    <row r="116" spans="1:8" ht="15">
      <c r="A116" s="33" t="s">
        <v>2013</v>
      </c>
      <c r="B116" s="20" t="str">
        <f>IF(A116="NEWCOD",IF(ISBLANK(G116),"renseigner le champ 'Nouveau taxon'",G116),VLOOKUP(A116,'Ref Taxo'!A:B,2,FALSE))</f>
        <v>Veronica beccabunga</v>
      </c>
      <c r="C116" s="21">
        <f>IF(A116="NEWCOD",IF(ISBLANK(H116),"NoCod",H116),VLOOKUP(A116,'Ref Taxo'!A:D,4,FALSE))</f>
        <v>1957</v>
      </c>
      <c r="D116" s="34">
        <v>0.01</v>
      </c>
      <c r="E116" s="35"/>
      <c r="F116" s="35" t="s">
        <v>2290</v>
      </c>
      <c r="G116" s="79"/>
      <c r="H116" s="80"/>
    </row>
    <row r="117" spans="1:8" ht="15">
      <c r="A117" s="33" t="s">
        <v>273</v>
      </c>
      <c r="B117" s="20" t="str">
        <f>IF(A117="NEWCOD",IF(ISBLANK(G117),"renseigner le champ 'Nouveau taxon'",G117),VLOOKUP(A117,'Ref Taxo'!A:B,2,FALSE))</f>
        <v>Cardamine raphanifolia</v>
      </c>
      <c r="C117" s="21">
        <f>IF(A117="NEWCOD",IF(ISBLANK(H117),"NoCod",H117),VLOOKUP(A117,'Ref Taxo'!A:D,4,FALSE))</f>
        <v>31520</v>
      </c>
      <c r="D117" s="34">
        <v>0.01</v>
      </c>
      <c r="E117" s="35"/>
      <c r="F117" s="35" t="s">
        <v>2290</v>
      </c>
      <c r="G117" s="79"/>
      <c r="H117" s="80"/>
    </row>
    <row r="118" spans="1:8" ht="15">
      <c r="A118" s="33" t="s">
        <v>796</v>
      </c>
      <c r="B118" s="20" t="str">
        <f>IF(A118="NEWCOD",IF(ISBLANK(G118),"renseigner le champ 'Nouveau taxon'",G118),VLOOKUP(A118,'Ref Taxo'!A:B,2,FALSE))</f>
        <v>Glechoma hederacea</v>
      </c>
      <c r="C118" s="21">
        <f>IF(A118="NEWCOD",IF(ISBLANK(H118),"NoCod",H118),VLOOKUP(A118,'Ref Taxo'!A:D,4,FALSE))</f>
        <v>19767</v>
      </c>
      <c r="D118" s="34">
        <v>0.02</v>
      </c>
      <c r="E118" s="35"/>
      <c r="F118" s="35" t="s">
        <v>2290</v>
      </c>
      <c r="G118" s="79"/>
      <c r="H118" s="80"/>
    </row>
    <row r="119" spans="1:8" ht="15">
      <c r="A119" s="33" t="s">
        <v>1616</v>
      </c>
      <c r="B119" s="20" t="str">
        <f>IF(A119="NEWCOD",IF(ISBLANK(G119),"renseigner le champ 'Nouveau taxon'",G119),VLOOKUP(A119,'Ref Taxo'!A:B,2,FALSE))</f>
        <v>Ranunculus repens</v>
      </c>
      <c r="C119" s="21">
        <f>IF(A119="NEWCOD",IF(ISBLANK(H119),"NoCod",H119),VLOOKUP(A119,'Ref Taxo'!A:D,4,FALSE))</f>
        <v>1910</v>
      </c>
      <c r="D119" s="34">
        <v>0.01</v>
      </c>
      <c r="E119" s="35"/>
      <c r="F119" s="35" t="s">
        <v>2290</v>
      </c>
      <c r="G119" s="79"/>
      <c r="H119" s="80"/>
    </row>
    <row r="120" spans="1:8" ht="15">
      <c r="A120" s="33" t="s">
        <v>1471</v>
      </c>
      <c r="B120" s="20" t="str">
        <f>IF(A120="NEWCOD",IF(ISBLANK(G120),"renseigner le champ 'Nouveau taxon'",G120),VLOOKUP(A120,'Ref Taxo'!A:B,2,FALSE))</f>
        <v>Potamogeton crispus</v>
      </c>
      <c r="C120" s="21">
        <f>IF(A120="NEWCOD",IF(ISBLANK(H120),"NoCod",H120),VLOOKUP(A120,'Ref Taxo'!A:D,4,FALSE))</f>
        <v>1645</v>
      </c>
      <c r="D120" s="34">
        <v>0.01</v>
      </c>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