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4" yWindow="132" windowWidth="20736"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<sst xmlns="http://schemas.openxmlformats.org/spreadsheetml/2006/main" count="6470" uniqueCount="5303">
  <si>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</si>
  <si>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</si>
  <si>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</si>
  <si>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</si>
  <si>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</si>
  <si>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</si>
  <si>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</si>
  <si>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</si>
  <si>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</si>
  <si>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</si>
  <si>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</si>
  <si>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</si>
  <si>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</si>
  <si>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</si>
  <si>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</si>
  <si>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</si>
  <si>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</si>
  <si>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</si>
  <si>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</si>
  <si>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</si>
  <si>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</si>
  <si>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</si>
  <si>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</si>
  <si>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</si>
  <si>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</si>
  <si>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</si>
  <si>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</si>
  <si>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</si>
  <si>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</si>
  <si>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</si>
  <si>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</si>
  <si>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</si>
  <si>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</si>
  <si>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</si>
  <si>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</si>
  <si>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</si>
  <si>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</si>
  <si>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</si>
  <si>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</si>
  <si>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</si>
  <si>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</si>
  <si>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</si>
  <si>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</si>
  <si>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</si>
  <si>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</si>
  <si>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</si>
  <si>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</si>
  <si>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</si>
  <si>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</si>
  <si>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</si>
  <si>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</si>
  <si>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</si>
  <si>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</si>
  <si>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</si>
  <si>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</si>
  <si>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</si>
  <si>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</si>
  <si>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</si>
  <si>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</si>
  <si>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</si>
  <si>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</si>
  <si>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</si>
  <si>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</si>
  <si>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</si>
  <si>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</si>
  <si>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</si>
  <si>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</si>
  <si>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</si>
  <si>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</si>
  <si>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</si>
  <si>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</si>
  <si>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</si>
  <si>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</si>
  <si>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</si>
  <si>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</si>
  <si>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</si>
  <si>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</si>
  <si>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</si>
  <si>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</si>
  <si>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</si>
  <si>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</si>
  <si>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</si>
  <si>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</si>
  <si>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</si>
  <si>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</si>
  <si>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</si>
  <si>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</si>
  <si>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</si>
  <si>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</si>
  <si>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</si>
  <si>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</si>
  <si>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</si>
  <si>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</si>
  <si>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</si>
  <si>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</si>
  <si>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</si>
  <si>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</si>
  <si>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</si>
  <si>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</si>
  <si>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</si>
  <si>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</si>
  <si>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</si>
  <si>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</si>
  <si>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</si>
  <si>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</si>
  <si>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</si>
  <si>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</si>
  <si>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</si>
  <si>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</si>
  <si>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</si>
  <si>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</si>
  <si>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</si>
  <si>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</si>
  <si>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</si>
  <si>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</si>
  <si>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</si>
  <si>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</si>
  <si>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</si>
  <si>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</si>
  <si>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</si>
  <si>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</si>
  <si>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</si>
  <si>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</si>
  <si>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</si>
  <si>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</si>
  <si>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</si>
  <si>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</si>
  <si>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</si>
  <si>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</si>
  <si>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</si>
  <si>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</si>
  <si>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</si>
  <si>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</si>
  <si>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</si>
  <si>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</si>
  <si>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</si>
  <si>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</si>
  <si>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</si>
  <si>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</si>
  <si>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</si>
  <si>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</si>
  <si>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</si>
  <si>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</si>
  <si>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</si>
  <si>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</si>
  <si>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</si>
  <si>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</si>
  <si>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</si>
  <si>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</si>
  <si>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</si>
  <si>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</si>
  <si>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</si>
  <si>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</si>
  <si>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</si>
  <si>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</si>
  <si>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</si>
  <si>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</si>
  <si>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</si>
  <si>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</si>
  <si>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</si>
  <si>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</si>
  <si>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</si>
  <si>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</si>
  <si>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</si>
  <si>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</si>
  <si>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</si>
  <si>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</si>
  <si>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</si>
  <si>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</si>
  <si>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</si>
  <si>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</si>
  <si>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</si>
  <si>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</si>
  <si>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</si>
  <si>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</si>
  <si>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</si>
  <si>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</si>
  <si>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</si>
  <si>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</si>
  <si>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</si>
  <si>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</si>
  <si>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</si>
  <si>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</si>
  <si>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</si>
  <si>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</si>
  <si>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</si>
  <si>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</si>
  <si>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</si>
  <si>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</si>
  <si>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</si>
  <si>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</si>
  <si>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</si>
  <si>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</si>
  <si>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</si>
  <si>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</si>
  <si>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</si>
  <si>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</si>
  <si>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</si>
  <si>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</si>
  <si>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</si>
  <si>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</si>
  <si>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</si>
  <si>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</si>
  <si>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</si>
  <si>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</si>
  <si>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</si>
  <si>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</si>
  <si>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</si>
  <si>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</si>
  <si>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</si>
  <si>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</si>
  <si>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</si>
  <si>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</si>
  <si>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</si>
  <si>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</si>
  <si>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</si>
  <si>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</si>
  <si>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</si>
  <si>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</si>
  <si>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</si>
  <si>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</si>
  <si>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</si>
  <si>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</si>
  <si>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</si>
  <si>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</si>
  <si>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</si>
  <si>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</si>
  <si>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</si>
  <si>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</si>
  <si>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</si>
  <si>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</si>
  <si>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</si>
  <si>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</si>
  <si>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</si>
  <si>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</si>
  <si>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</si>
  <si>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</si>
  <si>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</si>
  <si>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</si>
  <si>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</si>
  <si>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</si>
  <si>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</si>
  <si>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</si>
  <si>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</si>
  <si>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</si>
  <si>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</si>
  <si>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</si>
  <si>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</si>
  <si>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</si>
  <si>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</si>
  <si>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</si>
  <si>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</si>
  <si>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</si>
  <si>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</si>
  <si>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</si>
  <si>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</si>
  <si>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</si>
  <si>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</si>
  <si>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</si>
  <si>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</si>
  <si>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</si>
  <si>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</si>
  <si>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</si>
  <si>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</si>
  <si>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</si>
  <si>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</si>
  <si>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</si>
  <si>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</si>
  <si>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</si>
  <si>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</si>
  <si>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</si>
  <si>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</si>
  <si>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</si>
  <si>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</si>
  <si>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</si>
  <si>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</si>
  <si>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</si>
  <si>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</si>
  <si>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</si>
  <si>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</si>
  <si>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</si>
  <si>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</si>
  <si>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</si>
  <si>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</si>
  <si>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</si>
  <si>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</si>
  <si>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</si>
  <si>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</si>
  <si>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</si>
  <si>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</si>
  <si>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</si>
  <si>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</si>
  <si>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</si>
  <si>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</si>
  <si>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</si>
  <si>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</si>
  <si>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</si>
  <si>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</si>
  <si>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</si>
  <si>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</si>
  <si>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</si>
  <si>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</si>
  <si>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</si>
  <si>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</si>
  <si>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</si>
  <si>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</si>
  <si>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</si>
  <si>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</si>
  <si>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</si>
  <si>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</si>
  <si>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</si>
  <si>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</si>
  <si>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</si>
  <si>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</si>
  <si>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</si>
  <si>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</si>
  <si>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</si>
  <si>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</si>
  <si>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</si>
  <si>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</si>
  <si>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</si>
  <si>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</si>
  <si>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</si>
  <si>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</si>
  <si>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</si>
  <si>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</si>
  <si>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</si>
  <si>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</si>
  <si>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</si>
  <si>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</si>
  <si>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</si>
  <si>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</si>
  <si>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</si>
  <si>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</si>
  <si>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</si>
  <si>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</si>
  <si>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</si>
  <si>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</si>
  <si>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</si>
  <si>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</si>
  <si>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</si>
  <si>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</si>
  <si>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</si>
  <si>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</si>
  <si>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</si>
  <si>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</si>
  <si>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</si>
  <si>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</si>
  <si>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</si>
  <si>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</si>
  <si>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</si>
  <si>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</si>
  <si>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</si>
  <si>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</si>
  <si>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</si>
  <si>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</si>
  <si>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</si>
  <si>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</si>
  <si>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</si>
  <si>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</si>
  <si>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</si>
  <si>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</si>
  <si>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</si>
  <si>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</si>
  <si>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</si>
  <si>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</si>
  <si>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</si>
  <si>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</si>
  <si>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</si>
  <si>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</si>
  <si>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</si>
  <si>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</si>
  <si>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</si>
  <si>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</si>
  <si>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</si>
  <si>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</si>
  <si>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</si>
  <si>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</si>
  <si>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</si>
  <si>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</si>
  <si>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</si>
  <si>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</si>
  <si>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</si>
  <si>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</si>
  <si>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</si>
  <si>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</si>
  <si>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</si>
  <si>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</si>
  <si>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</si>
  <si>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</si>
  <si>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</si>
  <si>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</si>
  <si>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</si>
  <si>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</si>
  <si>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</si>
  <si>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</si>
  <si>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</si>
  <si>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</si>
  <si>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</si>
  <si>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</si>
  <si>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</si>
  <si>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</si>
  <si>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</si>
  <si>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</si>
  <si>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</si>
  <si>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</si>
  <si>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</si>
  <si>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</si>
  <si>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</si>
  <si>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</si>
  <si>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</si>
  <si>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</si>
  <si>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</si>
  <si>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</si>
  <si>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</si>
  <si>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</si>
  <si>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</si>
  <si>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</si>
  <si>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</si>
  <si>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</si>
  <si>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</si>
  <si>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</si>
  <si>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</si>
  <si>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</si>
  <si>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</si>
  <si>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</si>
  <si>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</si>
  <si>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</si>
  <si>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</si>
  <si>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</si>
  <si>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</si>
  <si>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</si>
  <si>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</si>
  <si>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</si>
  <si>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</si>
  <si>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</si>
  <si>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</si>
  <si>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</si>
  <si>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</si>
  <si>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</si>
  <si>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</si>
  <si>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</si>
  <si>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</si>
  <si>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</si>
  <si>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</si>
  <si>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</si>
  <si>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</si>
  <si>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</si>
  <si>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</si>
  <si>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</si>
  <si>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</si>
  <si>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</si>
  <si>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</si>
  <si>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</si>
  <si>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</si>
  <si>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</si>
  <si>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</si>
  <si>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</si>
  <si>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</si>
  <si>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</si>
  <si>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</si>
  <si>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</si>
  <si>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</si>
  <si>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</si>
  <si>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</si>
  <si>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</si>
  <si>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</si>
  <si>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</si>
  <si>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</si>
  <si>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</si>
  <si>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</si>
  <si>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</si>
  <si>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</si>
  <si>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</si>
  <si>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</si>
  <si>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</si>
  <si>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</si>
  <si>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</si>
  <si>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</si>
  <si>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</si>
  <si>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</si>
  <si>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</si>
  <si>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</si>
  <si>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</si>
  <si>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</si>
  <si>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</si>
  <si>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</si>
  <si>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</si>
  <si>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</si>
  <si>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</si>
  <si>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</si>
  <si>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</si>
  <si>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</si>
  <si>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</si>
  <si>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</si>
  <si>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</si>
  <si>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</si>
  <si>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</si>
  <si>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</si>
  <si>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</si>
  <si>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</si>
  <si>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</si>
  <si>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</si>
  <si>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</si>
  <si>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</si>
  <si>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</si>
  <si>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</si>
  <si>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</si>
  <si>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</si>
  <si>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</si>
  <si>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</si>
  <si>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</si>
  <si>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</si>
  <si>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</si>
  <si>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</si>
  <si>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</si>
  <si>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</si>
  <si>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</si>
  <si>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</si>
  <si>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</si>
  <si>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</si>
  <si>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</si>
  <si>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</si>
  <si>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</si>
  <si>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</si>
  <si>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</si>
  <si>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</si>
  <si>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</si>
  <si>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</si>
  <si>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</si>
  <si>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</si>
  <si>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</si>
  <si>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</si>
  <si>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</si>
  <si>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</si>
  <si>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</si>
  <si>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</si>
  <si>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</si>
  <si>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</si>
  <si>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</si>
  <si>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</si>
  <si>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</si>
  <si>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</si>
  <si>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</si>
  <si>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</si>
  <si>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</si>
  <si>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</si>
  <si>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</si>
  <si>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</si>
  <si>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</si>
  <si>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</si>
  <si>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</si>
  <si>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</si>
  <si>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</si>
  <si>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</si>
  <si>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</si>
  <si>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</si>
  <si>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</si>
  <si>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</si>
  <si>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</si>
  <si>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</si>
  <si>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</si>
  <si>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</si>
  <si>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</si>
  <si>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</si>
  <si>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</si>
  <si>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</si>
  <si>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</si>
  <si>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</si>
  <si>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</si>
  <si>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</si>
  <si>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</si>
  <si>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</si>
  <si>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</si>
  <si>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</si>
  <si>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</si>
  <si>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</si>
  <si>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</si>
  <si>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</si>
  <si>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</si>
  <si>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</si>
  <si>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</si>
  <si>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</si>
  <si>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</si>
  <si>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</si>
  <si>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</si>
  <si>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</si>
  <si>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</si>
  <si>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</si>
  <si>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</si>
  <si>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</si>
  <si>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</si>
  <si>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</si>
  <si>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</si>
  <si>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</si>
  <si>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</si>
  <si>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</si>
  <si>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</si>
  <si>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</si>
  <si>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</si>
  <si>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</si>
  <si>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</si>
  <si>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</si>
  <si>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</si>
  <si>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</si>
  <si>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</si>
  <si>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</si>
  <si>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</si>
  <si>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</si>
  <si>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</si>
  <si>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</si>
  <si>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</si>
  <si>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</si>
  <si>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</si>
  <si>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</si>
  <si>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</si>
  <si>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</si>
  <si>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</si>
  <si>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</si>
  <si>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</si>
  <si>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</si>
  <si>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</si>
  <si>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</si>
  <si>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</si>
  <si>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</si>
  <si>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</si>
  <si>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</si>
  <si>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</si>
  <si>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</si>
  <si>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</si>
  <si>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</si>
  <si>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</si>
  <si>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</si>
  <si>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</si>
  <si>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</si>
  <si>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</si>
  <si>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</si>
  <si>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</si>
  <si>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</si>
  <si>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</si>
  <si>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</si>
  <si>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</si>
  <si>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</si>
  <si>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</si>
  <si>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</si>
  <si>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</si>
  <si>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</si>
  <si>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</si>
  <si>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</si>
  <si>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</si>
  <si>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</si>
  <si>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</si>
  <si>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</si>
  <si>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</si>
  <si>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</si>
  <si>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</si>
  <si>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</si>
  <si>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</si>
  <si>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</si>
  <si>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</si>
  <si>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</si>
  <si>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</si>
  <si>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</si>
  <si>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</si>
  <si>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</si>
  <si>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</si>
  <si>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</si>
  <si>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</si>
  <si>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</si>
  <si>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</si>
  <si>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</si>
  <si>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</si>
  <si>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</si>
  <si>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</si>
  <si>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</si>
  <si>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</si>
  <si>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</si>
  <si>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</si>
  <si>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</si>
  <si>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</si>
  <si>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</si>
  <si>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</si>
  <si>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</si>
  <si>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</si>
  <si>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</si>
  <si>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</si>
  <si>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</si>
  <si>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</si>
  <si>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</si>
  <si>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</si>
  <si>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</si>
  <si>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</si>
  <si>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</si>
  <si>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</si>
  <si>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</si>
  <si>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</si>
  <si>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</si>
  <si>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</si>
  <si>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</si>
  <si>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</si>
  <si>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</si>
  <si>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</si>
  <si>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</si>
  <si>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</si>
  <si>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</si>
  <si>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</si>
  <si>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</si>
  <si>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</si>
  <si>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</si>
  <si>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</si>
  <si>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</si>
  <si>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</si>
  <si>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</si>
  <si>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</si>
  <si>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</si>
  <si>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</si>
  <si>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</si>
  <si>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</si>
  <si>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</si>
  <si>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</si>
  <si>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</si>
  <si>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</si>
  <si>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</si>
  <si>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</si>
  <si>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</si>
  <si>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</si>
  <si>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</si>
  <si>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</si>
  <si>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</si>
  <si>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</si>
  <si>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</si>
  <si>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</si>
  <si>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</si>
  <si>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</si>
  <si>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</si>
  <si>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</si>
  <si>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</si>
  <si>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</si>
  <si>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</si>
  <si>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</si>
  <si>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</si>
  <si>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</si>
  <si>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</si>
  <si>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</si>
  <si>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</si>
  <si>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</si>
  <si>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</si>
  <si>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</si>
  <si>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</si>
  <si>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</si>
  <si>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</si>
  <si>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</si>
  <si>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</si>
  <si>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</si>
  <si>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</si>
  <si>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</si>
  <si>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</si>
  <si>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</si>
  <si>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</si>
  <si>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</si>
  <si>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</si>
  <si>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</si>
  <si>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</si>
  <si>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</si>
  <si>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</si>
  <si>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</si>
  <si>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</si>
  <si>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</si>
  <si>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</si>
  <si>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</si>
  <si>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</si>
  <si>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</si>
  <si>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</si>
  <si>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</si>
  <si>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</si>
  <si>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</si>
  <si>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</si>
  <si>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</si>
  <si>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</si>
  <si>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</si>
  <si>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</si>
  <si>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</si>
  <si>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</si>
  <si>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</si>
  <si>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</si>
  <si>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</si>
  <si>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</si>
  <si>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</si>
  <si>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</si>
  <si>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</si>
  <si>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</si>
  <si>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</si>
  <si>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</si>
  <si>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</si>
  <si>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</si>
  <si>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</si>
  <si>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</si>
  <si>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</si>
  <si>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</si>
  <si>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</si>
  <si>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</si>
  <si>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</si>
  <si>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</si>
  <si>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</si>
  <si>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</si>
  <si>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</si>
  <si>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</si>
  <si>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</si>
  <si>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</si>
  <si>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</si>
  <si>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</si>
  <si>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</si>
  <si>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</si>
  <si>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</si>
  <si>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</si>
  <si>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</si>
  <si>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</si>
  <si>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</si>
  <si>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</si>
  <si>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</si>
  <si>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</si>
  <si>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</si>
  <si>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</si>
  <si>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</si>
  <si>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</si>
  <si>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</si>
  <si>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</si>
  <si>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</si>
  <si>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</si>
  <si>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</si>
  <si>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</si>
  <si>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</si>
  <si>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</si>
  <si>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</si>
  <si>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</si>
  <si>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</si>
  <si>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</si>
  <si>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</si>
  <si>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</si>
  <si>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</si>
  <si>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</si>
  <si>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</si>
  <si>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</si>
  <si>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</si>
  <si>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</si>
  <si>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</si>
  <si>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</si>
  <si>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</si>
  <si>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</si>
  <si>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</si>
  <si>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</si>
  <si>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</si>
  <si>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</si>
  <si>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</si>
  <si>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</si>
  <si>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</si>
  <si>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</si>
  <si>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</si>
  <si>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</si>
  <si>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</si>
  <si>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</si>
  <si>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</si>
  <si>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</si>
  <si>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</si>
  <si>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</si>
  <si>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</si>
  <si>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</si>
  <si>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</si>
  <si>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</si>
  <si>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</si>
  <si>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</si>
  <si>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</si>
  <si>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</si>
  <si>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</si>
  <si>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</si>
  <si>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</si>
  <si>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</si>
  <si>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</si>
  <si>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</si>
  <si>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</si>
  <si>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</si>
  <si>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</si>
  <si>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</si>
  <si>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</si>
  <si>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</si>
  <si>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</si>
  <si>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</si>
  <si>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</si>
  <si>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</si>
  <si>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</si>
  <si>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</si>
  <si>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</si>
  <si>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</si>
  <si>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</si>
  <si>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</si>
  <si>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</si>
  <si>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</si>
  <si>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</si>
  <si>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</si>
  <si>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</si>
  <si>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</si>
  <si>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</si>
  <si>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</si>
  <si>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</si>
  <si>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</si>
  <si>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</si>
  <si>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</si>
  <si>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</si>
  <si>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</si>
  <si>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</si>
  <si>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</si>
  <si>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</si>
  <si>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</si>
  <si>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</si>
  <si>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</si>
  <si>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</si>
  <si>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</si>
  <si>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</si>
  <si>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</si>
  <si>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</si>
  <si>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</si>
  <si>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</si>
  <si>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</si>
  <si>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</si>
  <si>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</si>
  <si>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</si>
  <si>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</si>
  <si>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</si>
  <si>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</si>
  <si>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</si>
  <si>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</si>
  <si>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</si>
  <si>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</si>
  <si>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</si>
  <si>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</si>
  <si>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</si>
  <si>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</si>
  <si>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</si>
  <si>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</si>
  <si>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</si>
  <si>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</si>
  <si>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</si>
  <si>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</si>
  <si>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</si>
  <si>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</si>
  <si>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</si>
  <si>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</si>
  <si>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</si>
  <si>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</si>
  <si>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</si>
  <si>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</si>
  <si>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</si>
  <si>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</si>
  <si>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</si>
  <si>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</si>
  <si>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</si>
  <si>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</si>
  <si>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</si>
  <si>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</si>
  <si>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</si>
  <si>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</si>
  <si>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</si>
  <si>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</si>
  <si>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</si>
  <si>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</si>
  <si>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</si>
  <si>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</si>
  <si>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</si>
  <si>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</si>
  <si>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</si>
  <si>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</si>
  <si>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</si>
  <si>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</si>
  <si>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</si>
  <si>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</si>
  <si>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</si>
  <si>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</si>
  <si>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</si>
  <si>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</si>
  <si>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</si>
  <si>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</si>
  <si>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</si>
  <si>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</si>
  <si>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</si>
  <si>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</si>
  <si>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</si>
  <si>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</si>
  <si>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</si>
  <si>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</si>
  <si>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</si>
  <si>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</si>
  <si>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</si>
  <si>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</si>
  <si>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</si>
  <si>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</si>
  <si>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</si>
  <si>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</si>
  <si>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</si>
  <si>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</si>
  <si>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</si>
  <si>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</si>
  <si>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</si>
  <si>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</si>
  <si>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</si>
  <si>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</si>
  <si>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</si>
  <si>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</si>
  <si>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</si>
  <si>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</si>
  <si>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</si>
  <si>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</si>
  <si>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</si>
  <si>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</si>
  <si>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</si>
  <si>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</si>
  <si>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</si>
  <si>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</si>
  <si>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</si>
  <si>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</si>
  <si>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</si>
  <si>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</si>
  <si>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</si>
  <si>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</si>
  <si>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</si>
  <si>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</si>
  <si>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</si>
  <si>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</si>
  <si>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</si>
  <si>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</si>
  <si>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</si>
  <si>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</si>
  <si>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</si>
  <si>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</si>
  <si>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</si>
  <si>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</si>
  <si>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</si>
  <si>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</si>
  <si>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</si>
  <si>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</si>
  <si>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</si>
  <si>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</si>
  <si>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</si>
  <si>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</si>
  <si>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</si>
  <si>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</si>
  <si>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</si>
  <si>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</si>
  <si>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</si>
  <si>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</si>
  <si>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</si>
  <si>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</si>
  <si>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</si>
  <si>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</si>
  <si>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</si>
  <si>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</si>
  <si>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</si>
  <si>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</si>
  <si>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</si>
  <si>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</si>
  <si>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</si>
  <si>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</si>
  <si>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</si>
  <si>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</si>
  <si>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</si>
  <si>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</si>
  <si>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</si>
  <si>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</si>
  <si>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</si>
  <si>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</si>
  <si>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</si>
  <si>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</si>
  <si>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</si>
  <si>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</si>
  <si>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</si>
  <si>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</si>
  <si>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</si>
  <si>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</si>
  <si>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</si>
  <si>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</si>
  <si>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</si>
  <si>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</si>
  <si>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</si>
  <si>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</si>
  <si>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</si>
  <si>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</si>
  <si>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</si>
  <si>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</si>
  <si>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</si>
  <si>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</si>
  <si>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</si>
  <si>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</si>
  <si>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</si>
  <si>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</si>
  <si>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</si>
  <si>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</si>
  <si>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</si>
  <si>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</si>
  <si>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</si>
  <si>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</si>
  <si>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</si>
  <si>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</si>
  <si>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</si>
  <si>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</si>
  <si>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</si>
  <si>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</si>
  <si>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</si>
  <si>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</si>
  <si>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</si>
  <si>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</si>
  <si>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</si>
  <si>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</si>
  <si>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</si>
  <si>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</si>
  <si>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</si>
  <si>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</si>
  <si>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</si>
  <si>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</si>
  <si>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</si>
  <si>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</si>
  <si>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</si>
  <si>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</si>
  <si>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</si>
  <si>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</si>
  <si>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</si>
  <si>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</si>
  <si>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</si>
  <si>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</si>
  <si>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</si>
  <si>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</si>
  <si>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</si>
  <si>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</si>
  <si>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</si>
  <si>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</si>
  <si>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</si>
  <si>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</si>
  <si>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</si>
  <si>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</si>
  <si>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</si>
  <si>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</si>
  <si>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</si>
  <si>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</si>
  <si>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</si>
  <si>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</si>
  <si>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</si>
  <si>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</si>
  <si>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</si>
  <si>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</si>
  <si>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</si>
  <si>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</si>
  <si>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</si>
  <si>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</si>
  <si>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</si>
  <si>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</si>
  <si>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</si>
  <si>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</si>
  <si>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</si>
  <si>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</si>
  <si>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</si>
  <si>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</si>
  <si>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</si>
  <si>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</si>
  <si>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</si>
  <si>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</si>
  <si>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</si>
  <si>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</si>
  <si>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</si>
  <si>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</si>
  <si>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</si>
  <si>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</si>
  <si>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</si>
  <si>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</si>
  <si>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</si>
  <si>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</si>
  <si>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</si>
  <si>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</si>
  <si>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</si>
  <si>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</si>
  <si>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</si>
  <si>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</si>
  <si>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</si>
  <si>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</si>
  <si>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</si>
  <si>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</si>
  <si>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</si>
  <si>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</si>
  <si>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</si>
  <si>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</si>
  <si>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</si>
  <si>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</si>
  <si>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</si>
  <si>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</si>
  <si>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</si>
  <si>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</si>
  <si>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</si>
  <si>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</si>
  <si>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</si>
  <si>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</si>
  <si>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</si>
  <si>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</si>
  <si>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</si>
  <si>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</si>
  <si>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</si>
  <si>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</si>
  <si>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</si>
  <si>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</si>
  <si>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</si>
  <si>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</si>
  <si>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</si>
  <si>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</si>
  <si>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</si>
  <si>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</si>
  <si>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</si>
  <si>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</si>
  <si>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</si>
  <si>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</si>
  <si>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</si>
  <si>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</si>
  <si>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</si>
  <si>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</si>
  <si>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</si>
  <si>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</si>
  <si>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</si>
  <si>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</si>
  <si>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</si>
  <si>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</si>
  <si>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</si>
  <si>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</si>
  <si>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</si>
  <si>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</si>
  <si>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</si>
  <si>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</si>
  <si>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</si>
  <si>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</si>
  <si>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</si>
  <si>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</si>
  <si>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</si>
  <si>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</si>
  <si>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</si>
  <si>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</si>
  <si>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</si>
  <si>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</si>
  <si>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</si>
  <si>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</si>
  <si>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</si>
  <si>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</si>
  <si>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</si>
  <si>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</si>
  <si>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</si>
  <si>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</si>
  <si>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</si>
  <si>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</si>
  <si>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</si>
  <si>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</si>
  <si>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</si>
  <si>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</si>
  <si>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</si>
  <si>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</si>
  <si>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</si>
  <si>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</si>
  <si>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</si>
  <si>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</si>
  <si>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</si>
  <si>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</si>
  <si>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</si>
  <si>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</si>
  <si>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</si>
  <si>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</si>
  <si>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</si>
  <si>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</si>
  <si>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</si>
  <si>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</si>
  <si>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</si>
  <si>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</si>
  <si>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</si>
  <si>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</si>
  <si>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</si>
  <si>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</si>
  <si>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</si>
  <si>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</si>
  <si>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</si>
  <si>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</si>
  <si>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</si>
  <si>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</si>
  <si>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</si>
  <si>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</si>
  <si>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</si>
  <si>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</si>
  <si>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</si>
  <si>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</si>
  <si>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</si>
  <si>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</si>
  <si>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</si>
  <si>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</si>
  <si>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</si>
  <si>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</si>
  <si>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</si>
  <si>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</si>
  <si>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</si>
  <si>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</si>
  <si>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</si>
  <si>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</si>
  <si>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</si>
  <si>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</si>
  <si>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</si>
  <si>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</si>
  <si>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</si>
  <si>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</si>
  <si>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</si>
  <si>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</si>
  <si>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</si>
  <si>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</si>
  <si>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</si>
  <si>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</si>
  <si>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</si>
  <si>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</si>
  <si>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</si>
  <si>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</si>
  <si>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</si>
  <si>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</si>
  <si>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</si>
  <si>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</si>
  <si>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</si>
  <si>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</si>
  <si>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</si>
  <si>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</si>
  <si>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</si>
  <si>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</si>
  <si>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</si>
  <si>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</si>
  <si>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</si>
  <si>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</si>
  <si>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</si>
  <si>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</si>
  <si>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</si>
  <si>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</si>
  <si>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</si>
  <si>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</si>
  <si>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</si>
  <si>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</si>
  <si>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</si>
  <si>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</si>
  <si>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</si>
  <si>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</si>
  <si>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</si>
  <si>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</si>
  <si>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</si>
  <si>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</si>
  <si>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</si>
  <si>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</si>
  <si>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</si>
  <si>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</si>
  <si>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</si>
  <si>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</si>
  <si>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</si>
  <si>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</si>
  <si>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</si>
  <si>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</si>
  <si>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</si>
  <si>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</si>
  <si>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</si>
  <si>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</si>
  <si>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</si>
  <si>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</si>
  <si>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</si>
  <si>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</si>
  <si>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</si>
  <si>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</si>
  <si>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</si>
  <si>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</si>
  <si>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</si>
  <si>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</si>
  <si>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</si>
  <si>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</si>
  <si>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</si>
  <si>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</si>
  <si>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</si>
  <si>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</si>
  <si>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</si>
  <si>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</si>
  <si>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</si>
  <si>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</si>
  <si>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</si>
  <si>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</si>
  <si>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</si>
  <si>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</si>
  <si>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</si>
  <si>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</si>
  <si>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</si>
  <si>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</si>
  <si>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</si>
  <si>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</si>
  <si>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</si>
  <si>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</si>
  <si>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</si>
  <si>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</si>
  <si>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</si>
  <si>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</si>
  <si>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</si>
  <si>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</si>
  <si>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</si>
  <si>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</si>
  <si>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</si>
  <si>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</si>
  <si>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</si>
  <si>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</si>
  <si>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</si>
  <si>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</si>
  <si>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</si>
  <si>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</si>
  <si>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</si>
  <si>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</si>
  <si>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</si>
  <si>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</si>
  <si>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</si>
  <si>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</si>
  <si>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</si>
  <si>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</si>
  <si>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</si>
  <si>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</si>
  <si>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</si>
  <si>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</si>
  <si>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</si>
  <si>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</si>
  <si>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</si>
  <si>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</si>
  <si>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</si>
  <si>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</si>
  <si>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</si>
  <si>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</si>
  <si>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</si>
  <si>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</si>
  <si>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</si>
  <si>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</si>
  <si>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</si>
  <si>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</si>
  <si>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</si>
  <si>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</si>
  <si>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</si>
  <si>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</si>
  <si>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</si>
  <si>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</si>
  <si>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</si>
  <si>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</si>
  <si>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</si>
  <si>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</si>
  <si>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</si>
  <si>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</si>
  <si>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</si>
  <si>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</si>
  <si>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</si>
  <si>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</si>
  <si>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</si>
  <si>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</si>
  <si>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</si>
  <si>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</si>
  <si>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</si>
  <si>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</si>
  <si>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</si>
  <si>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</si>
  <si>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</si>
  <si>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</si>
  <si>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</si>
  <si>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</si>
  <si>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</si>
  <si>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</si>
  <si>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</si>
  <si>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</si>
  <si>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</si>
  <si>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</si>
  <si>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</si>
  <si>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</si>
  <si>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</si>
  <si>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</si>
  <si>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</si>
  <si>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</si>
  <si>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</si>
  <si>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</si>
  <si>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</si>
  <si>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</si>
  <si>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</si>
  <si>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</si>
  <si>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</si>
  <si>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</si>
  <si>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</si>
  <si>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</si>
  <si>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</si>
  <si>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</si>
  <si>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</si>
  <si>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</si>
  <si>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</si>
  <si>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</si>
  <si>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</si>
  <si>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</si>
  <si>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</si>
  <si>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</si>
  <si>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</si>
  <si>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</si>
  <si>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</si>
  <si>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</si>
  <si>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</si>
  <si>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</si>
  <si>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</si>
  <si>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</si>
  <si>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</si>
  <si>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</si>
  <si>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</si>
  <si>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</si>
  <si>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</si>
  <si>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</si>
  <si>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</si>
  <si>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</si>
  <si>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</si>
  <si>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</si>
  <si>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</si>
  <si>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</si>
  <si>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</si>
  <si>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</si>
  <si>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</si>
  <si>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</si>
  <si>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</si>
  <si>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</si>
  <si>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</si>
  <si>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</si>
  <si>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</si>
  <si>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</si>
  <si>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</si>
  <si>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</si>
  <si>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</si>
  <si>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</si>
  <si>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</si>
  <si>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</si>
  <si>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</si>
  <si>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</si>
  <si>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</si>
  <si>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</si>
  <si>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</si>
  <si>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</si>
  <si>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</si>
  <si>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</si>
  <si>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</si>
  <si>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</si>
  <si>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</si>
  <si>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</si>
  <si>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</si>
  <si>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</si>
  <si>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</si>
  <si>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</si>
  <si>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</si>
  <si>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</si>
  <si>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</si>
  <si>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</si>
  <si>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</si>
  <si>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</si>
  <si>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</si>
  <si>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</si>
  <si>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</si>
  <si>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</si>
  <si>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</si>
  <si>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</si>
  <si>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</si>
  <si>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</si>
  <si>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</si>
  <si>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</si>
  <si>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</si>
  <si>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</si>
  <si>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</si>
  <si>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</si>
  <si>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</si>
  <si>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</si>
  <si>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</si>
  <si>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</si>
  <si>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</si>
  <si>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</si>
  <si>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</si>
  <si>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</si>
  <si>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</si>
  <si>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</si>
  <si>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</si>
  <si>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</si>
  <si>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</si>
  <si>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</si>
  <si>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</si>
  <si>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</si>
  <si>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</si>
  <si>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</si>
  <si>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</si>
  <si>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</si>
  <si>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</si>
  <si>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</si>
  <si>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</si>
  <si>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</si>
  <si>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</si>
  <si>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</si>
  <si>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</si>
  <si>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</si>
  <si>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</si>
  <si>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</si>
  <si>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</si>
  <si>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</si>
  <si>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</si>
  <si>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</si>
  <si>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</si>
  <si>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</si>
  <si>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</si>
  <si>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</si>
  <si>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</si>
  <si>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</si>
  <si>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</si>
  <si>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</si>
  <si>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</si>
  <si>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</si>
  <si>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</si>
  <si>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</si>
  <si>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</si>
  <si>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</si>
  <si>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</si>
  <si>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</si>
  <si>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</si>
  <si>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</si>
  <si>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</si>
  <si>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</si>
  <si>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</si>
  <si>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</si>
  <si>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</si>
  <si>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</si>
  <si>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</si>
  <si>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</si>
  <si>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</si>
  <si>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</si>
  <si>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</si>
  <si>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</si>
  <si>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</si>
  <si>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</si>
  <si>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</si>
  <si>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</si>
  <si>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</si>
  <si>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</si>
  <si>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</si>
  <si>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</si>
  <si>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</si>
  <si>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</si>
  <si>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</si>
  <si>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</si>
  <si>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</si>
  <si>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</si>
  <si>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</si>
  <si>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</si>
  <si>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</si>
  <si>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</si>
  <si>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</si>
  <si>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</si>
  <si>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</si>
  <si>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</si>
  <si>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</si>
  <si>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</si>
  <si>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</si>
  <si>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</si>
  <si>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</si>
  <si>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</si>
  <si>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</si>
  <si>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</si>
  <si>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</si>
  <si>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</si>
  <si>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</si>
  <si>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</si>
  <si>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</si>
  <si>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</si>
  <si>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</si>
  <si>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</si>
  <si>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</si>
  <si>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</si>
  <si>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</si>
  <si>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</si>
  <si>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</si>
  <si>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</si>
  <si>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</si>
  <si>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</si>
  <si>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</si>
  <si>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</si>
  <si>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</si>
  <si>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</si>
  <si>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</si>
  <si>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</si>
  <si>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</si>
  <si>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</si>
  <si>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</si>
  <si>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</si>
  <si>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</si>
  <si>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</si>
  <si>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</si>
  <si>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</si>
  <si>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</si>
  <si>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</si>
  <si>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</si>
  <si>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</si>
  <si>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</si>
  <si>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</si>
  <si>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</si>
  <si>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</si>
  <si>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</si>
  <si>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</si>
  <si>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</si>
  <si>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</si>
  <si>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</si>
  <si>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</si>
  <si>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</si>
  <si>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</si>
  <si>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</si>
  <si>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</si>
  <si>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</si>
  <si>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</si>
  <si>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</si>
  <si>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</si>
  <si>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</si>
  <si>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</si>
  <si>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</si>
  <si>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</si>
  <si>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</si>
  <si>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</si>
  <si>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</si>
  <si>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</si>
  <si>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</si>
  <si>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</si>
  <si>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</si>
  <si>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</si>
  <si>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</si>
  <si>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</si>
  <si>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</si>
  <si>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</si>
  <si>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</si>
  <si>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</si>
  <si>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</si>
  <si>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</si>
  <si>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</si>
  <si>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</si>
  <si>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</si>
  <si>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</si>
  <si>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</si>
  <si>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</si>
  <si>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</si>
  <si>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</si>
  <si>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</si>
  <si>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</si>
  <si>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</si>
  <si>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</si>
  <si>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</si>
  <si>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</si>
  <si>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</si>
  <si>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</si>
  <si>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</si>
  <si>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</si>
  <si>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</si>
  <si>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</si>
  <si>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</si>
  <si>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</si>
  <si>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</si>
  <si>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</si>
  <si>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</si>
  <si>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</si>
  <si>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</si>
  <si>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</si>
  <si>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</si>
  <si>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</si>
  <si>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</si>
  <si>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</si>
  <si>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</si>
  <si>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</si>
  <si>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</si>
  <si>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</si>
  <si>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</si>
  <si>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</si>
  <si>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</si>
  <si>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</si>
  <si>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</si>
  <si>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</si>
  <si>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</si>
  <si>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</si>
  <si>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</si>
  <si>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</si>
  <si>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</si>
  <si>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</si>
  <si>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</si>
  <si>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</si>
  <si>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</si>
  <si>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</si>
  <si>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</si>
  <si>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</si>
  <si>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</si>
  <si>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</si>
  <si>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</si>
  <si>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</si>
  <si>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</si>
  <si>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</si>
  <si>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</si>
  <si>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</si>
  <si>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</si>
  <si>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</si>
  <si>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</si>
  <si>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</si>
  <si>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</si>
  <si>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</si>
  <si>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</si>
  <si>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</si>
  <si>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</si>
  <si>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</si>
  <si>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</si>
  <si>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</si>
  <si>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</si>
  <si>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</si>
  <si>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</si>
  <si>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</si>
  <si>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</si>
  <si>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</si>
  <si>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</si>
  <si>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</si>
  <si>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</si>
  <si>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</si>
  <si>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</si>
  <si>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</si>
  <si>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</si>
  <si>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</si>
  <si>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</si>
  <si>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</si>
  <si>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</si>
  <si>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</si>
  <si>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</si>
  <si>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</si>
  <si>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</si>
  <si>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</si>
  <si>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</si>
  <si>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</si>
  <si>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</si>
  <si>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</si>
  <si>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</si>
  <si>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</si>
  <si>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</si>
  <si>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</si>
  <si>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</si>
  <si>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</si>
  <si>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</si>
  <si>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</si>
  <si>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</si>
  <si>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</si>
  <si>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</si>
  <si>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</si>
  <si>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</si>
  <si>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</si>
  <si>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</si>
  <si>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</si>
  <si>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</si>
  <si>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</si>
  <si>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</si>
  <si>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</si>
  <si>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</si>
  <si>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</si>
  <si>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</si>
  <si>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</si>
  <si>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</si>
  <si>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</si>
  <si>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</si>
  <si>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</si>
  <si>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</si>
  <si>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</si>
  <si>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</si>
  <si>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</si>
  <si>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</si>
  <si>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</si>
  <si>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</si>
  <si>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</si>
  <si>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</si>
  <si>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</si>
  <si>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</si>
  <si>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</si>
  <si>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</si>
  <si>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</si>
  <si>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</si>
  <si>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</si>
  <si>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</si>
  <si>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</si>
  <si>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</si>
  <si>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</si>
  <si>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</si>
  <si>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</si>
  <si>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</si>
  <si>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</si>
  <si>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</si>
  <si>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</si>
  <si>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</si>
  <si>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</si>
  <si>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</si>
  <si>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</si>
  <si>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</si>
  <si>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</si>
  <si>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</si>
  <si>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</si>
  <si>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</si>
  <si>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</si>
  <si>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</si>
  <si>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</si>
  <si>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</si>
  <si>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</si>
  <si>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</si>
  <si>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</si>
  <si>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</si>
  <si>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</si>
  <si>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</si>
  <si>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</si>
  <si>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</si>
  <si>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</si>
  <si>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</si>
  <si>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</si>
  <si>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</si>
  <si>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</si>
  <si>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</si>
  <si>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</si>
  <si>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</si>
  <si>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</si>
  <si>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</si>
  <si>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</si>
  <si>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</si>
  <si>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</si>
  <si>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</si>
  <si>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</si>
  <si>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</si>
  <si>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</si>
  <si>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</si>
  <si>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</si>
  <si>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</si>
  <si>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</si>
  <si>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</si>
  <si>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</si>
  <si>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</si>
  <si>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</si>
  <si>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</si>
  <si>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</si>
  <si>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</si>
  <si>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</si>
  <si>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</si>
  <si>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</si>
  <si>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</si>
  <si>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</si>
  <si>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</si>
  <si>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</si>
  <si>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</si>
  <si>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</si>
  <si>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</si>
  <si>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</si>
  <si>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</si>
  <si>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</si>
  <si>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</si>
  <si>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</si>
  <si>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</si>
  <si>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</si>
  <si>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</si>
  <si>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</si>
  <si>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</si>
  <si>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</si>
  <si>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</si>
  <si>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</si>
  <si>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</si>
  <si>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</si>
  <si>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</si>
  <si>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</si>
  <si>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</si>
  <si>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</si>
  <si>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</si>
  <si>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</si>
  <si>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</si>
  <si>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</si>
  <si>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</si>
  <si>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</si>
  <si>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</si>
  <si>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</si>
  <si>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</si>
  <si>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</si>
  <si>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</si>
  <si>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</si>
  <si>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</si>
  <si>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</si>
  <si>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</si>
  <si>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</si>
  <si>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</si>
  <si>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</si>
  <si>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</si>
  <si>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</si>
  <si>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</si>
  <si>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</si>
  <si>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</si>
  <si>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</si>
  <si>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</si>
  <si>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</si>
  <si>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</si>
  <si>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</si>
  <si>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</si>
  <si>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</si>
  <si>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</si>
  <si>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</si>
  <si>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</si>
  <si>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</si>
  <si>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</si>
  <si>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</si>
  <si>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</si>
  <si>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</si>
  <si>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</si>
  <si>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</si>
  <si>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</si>
  <si>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</si>
  <si>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</si>
  <si>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</si>
  <si>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</si>
  <si>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</si>
  <si>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</si>
  <si>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</si>
  <si>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</si>
  <si>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</si>
  <si>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</si>
  <si>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</si>
  <si>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</si>
  <si>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</si>
  <si>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</si>
  <si>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</si>
  <si>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</si>
  <si>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</si>
  <si>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</si>
  <si>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</si>
  <si>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</si>
  <si>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</si>
  <si>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</si>
  <si>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</si>
  <si>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</si>
  <si>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</si>
  <si>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</si>
  <si>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</si>
  <si>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</si>
  <si>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</si>
  <si>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</si>
  <si>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</si>
  <si>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</si>
  <si>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</si>
  <si>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</si>
  <si>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</si>
  <si>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</si>
  <si>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</si>
  <si>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</si>
  <si>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</si>
  <si>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</si>
  <si>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</si>
  <si>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</si>
  <si>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</si>
  <si>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</si>
  <si>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</si>
  <si>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</si>
  <si>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</si>
  <si>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</si>
  <si>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</si>
  <si>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</si>
  <si>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</si>
  <si>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</si>
  <si>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</si>
  <si>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</si>
  <si>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</si>
  <si>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</si>
  <si>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</si>
  <si>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</si>
  <si>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</si>
  <si>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</si>
  <si>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</si>
  <si>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</si>
  <si>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</si>
  <si>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</si>
  <si>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</si>
  <si>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</si>
  <si>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</si>
  <si>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</si>
  <si>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</si>
  <si>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</si>
  <si>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</si>
  <si>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</si>
  <si>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</si>
  <si>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</si>
  <si>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</si>
  <si>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</si>
  <si>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</si>
  <si>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</si>
  <si>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</si>
  <si>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</si>
  <si>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</si>
  <si>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</si>
  <si>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</si>
  <si>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</si>
  <si>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</si>
  <si>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</si>
  <si>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</si>
  <si>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</si>
  <si>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</si>
  <si>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</si>
  <si>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</si>
  <si>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</si>
  <si>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</si>
  <si>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</si>
  <si>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</si>
  <si>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</si>
  <si>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</si>
  <si>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</si>
  <si>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</si>
  <si>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</si>
  <si>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</si>
  <si>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</si>
  <si>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</si>
  <si>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</si>
  <si>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</si>
  <si>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</si>
  <si>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</si>
  <si>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</si>
  <si>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</si>
  <si>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</si>
  <si>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</si>
  <si>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</si>
  <si>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</si>
  <si>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</si>
  <si>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</si>
  <si>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</si>
  <si>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</si>
  <si>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</si>
  <si>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</si>
  <si>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</si>
  <si>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</si>
  <si>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</si>
  <si>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</si>
  <si>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</si>
  <si>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</si>
  <si>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</si>
  <si>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</si>
  <si>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</si>
  <si>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</si>
  <si>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</si>
  <si>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</si>
  <si>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</si>
  <si>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</si>
  <si>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</si>
  <si>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</si>
  <si>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</si>
  <si>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</si>
  <si>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</si>
  <si>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</si>
  <si>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</si>
  <si>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</si>
  <si>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</si>
  <si>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</si>
  <si>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</si>
  <si>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</si>
  <si>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</si>
  <si>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</si>
  <si>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</si>
  <si>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</si>
  <si>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</si>
  <si>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</si>
  <si>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</si>
  <si>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</si>
  <si>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</si>
  <si>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</si>
  <si>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</si>
  <si>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</si>
  <si>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</si>
  <si>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</si>
  <si>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</si>
  <si>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</si>
  <si>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</si>
  <si>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</si>
  <si>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</si>
  <si>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</si>
  <si>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</si>
  <si>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</si>
  <si>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</si>
  <si>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</si>
  <si>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</si>
  <si>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</si>
  <si>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</si>
  <si>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</si>
  <si>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</si>
  <si>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</si>
  <si>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</si>
  <si>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</si>
  <si>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</si>
  <si>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</si>
  <si>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</si>
  <si>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</si>
  <si>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</si>
  <si>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</si>
  <si>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</si>
  <si>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</si>
  <si>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</si>
  <si>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</si>
  <si>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</si>
  <si>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</si>
  <si>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</si>
  <si>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</si>
  <si>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</si>
  <si>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</si>
  <si>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</si>
  <si>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</si>
  <si>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</si>
  <si>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</si>
  <si>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</si>
  <si>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</si>
  <si>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</si>
  <si>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</si>
  <si>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</si>
  <si>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</si>
  <si>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</si>
  <si>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</si>
  <si>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</si>
  <si>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</si>
  <si>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</si>
  <si>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</si>
  <si>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</si>
  <si>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</si>
  <si>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</si>
  <si>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</si>
  <si>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</si>
  <si>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</si>
  <si>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</si>
  <si>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</si>
  <si>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</si>
  <si>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</si>
  <si>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</si>
  <si>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</si>
  <si>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</si>
  <si>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</si>
  <si>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</si>
  <si>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</si>
  <si>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</si>
  <si>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</si>
  <si>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</si>
  <si>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</si>
  <si>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</si>
  <si>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</si>
  <si>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</si>
  <si>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</si>
  <si>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</si>
  <si>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</si>
  <si>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</si>
  <si>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</si>
  <si>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</si>
  <si>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</si>
  <si>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</si>
  <si>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</si>
  <si>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</si>
  <si>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</si>
  <si>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</si>
  <si>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</si>
  <si>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</si>
  <si>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</si>
  <si>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</si>
  <si>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</si>
  <si>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</si>
  <si>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</si>
  <si>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</si>
  <si>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</si>
  <si>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</si>
  <si>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</si>
  <si>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</si>
  <si>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</si>
  <si>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</si>
  <si>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</si>
  <si>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</si>
  <si>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</si>
  <si>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</si>
  <si>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</si>
  <si>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</si>
  <si>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</si>
  <si>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</si>
  <si>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</si>
  <si>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</si>
  <si>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</si>
  <si>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</si>
  <si>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</si>
  <si>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</si>
  <si>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</si>
  <si>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</si>
  <si>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</si>
  <si>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</si>
  <si>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</si>
  <si>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</si>
  <si>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</si>
  <si>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</si>
  <si>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</si>
  <si>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</si>
  <si>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</si>
  <si>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</si>
  <si>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</si>
  <si>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</si>
  <si>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</si>
  <si>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</si>
  <si>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</si>
  <si>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</si>
  <si>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</si>
  <si>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</si>
  <si>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</si>
  <si>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</si>
  <si>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</si>
  <si>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</si>
  <si>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</si>
  <si>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</si>
  <si>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</si>
  <si>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</si>
  <si>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</si>
  <si>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</si>
  <si>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</si>
  <si>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</si>
  <si>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</si>
  <si>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</si>
  <si>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</si>
  <si>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</si>
  <si>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</si>
  <si>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</si>
  <si>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</si>
  <si>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</si>
  <si>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</si>
  <si>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</si>
  <si>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</si>
  <si>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</si>
  <si>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</si>
  <si>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</si>
  <si>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</si>
  <si>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</si>
  <si>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</si>
  <si>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</si>
  <si>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</si>
  <si>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</si>
  <si>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</si>
  <si>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</si>
  <si>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</si>
  <si>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</si>
  <si>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</si>
  <si>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</si>
  <si>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</si>
  <si>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</si>
  <si>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</si>
  <si>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</si>
  <si>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</si>
  <si>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</si>
  <si>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</si>
  <si>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</si>
  <si>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</si>
  <si>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</si>
  <si>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</si>
  <si>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</si>
  <si>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</si>
  <si>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</si>
  <si>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</si>
  <si>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</si>
  <si>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</si>
  <si>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</si>
  <si>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</si>
  <si>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</si>
  <si>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</si>
  <si>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</si>
  <si>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</si>
  <si>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</si>
  <si>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</si>
  <si>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</si>
  <si>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</si>
  <si>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</si>
  <si>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</si>
  <si>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</si>
  <si>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</si>
  <si>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</si>
  <si>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</si>
  <si>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</si>
  <si>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</si>
  <si>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</si>
  <si>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</si>
  <si>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</si>
  <si>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</si>
  <si>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</si>
  <si>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</si>
  <si>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</si>
  <si>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</si>
  <si>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</si>
  <si>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</si>
  <si>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</si>
  <si>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</si>
  <si>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</si>
  <si>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</si>
  <si>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</si>
  <si>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</si>
  <si>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</si>
  <si>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</si>
  <si>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</si>
  <si>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</si>
  <si>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</si>
  <si>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</si>
  <si>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</si>
  <si>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</si>
  <si>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</si>
  <si>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</si>
  <si>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</si>
  <si>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</si>
  <si>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</si>
  <si>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</si>
  <si>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</si>
  <si>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</si>
  <si>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</si>
  <si>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</si>
  <si>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</si>
  <si>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</si>
  <si>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</si>
  <si>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</si>
  <si>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</si>
  <si>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</si>
  <si>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</si>
  <si>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</si>
  <si>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</si>
  <si>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</si>
  <si>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</si>
  <si>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</si>
  <si>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</si>
  <si>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</si>
  <si>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</si>
  <si>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</si>
  <si>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</si>
  <si>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</si>
  <si>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</si>
  <si>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</si>
  <si>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</si>
  <si>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</si>
  <si>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</si>
  <si>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</si>
  <si>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</si>
  <si>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</si>
  <si>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</si>
  <si>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</si>
  <si>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</si>
  <si>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</si>
  <si>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</si>
  <si>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</si>
  <si>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</si>
  <si>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</si>
  <si>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</si>
  <si>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</si>
  <si>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</si>
  <si>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</si>
  <si>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</si>
  <si>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</si>
  <si>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</si>
  <si>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</si>
  <si>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</si>
  <si>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</si>
  <si>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</si>
  <si>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</si>
  <si>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</si>
  <si>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</si>
  <si>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</si>
  <si>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</si>
  <si>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</si>
  <si>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</si>
  <si>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</si>
  <si>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</si>
  <si>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</si>
  <si>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</si>
  <si>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</si>
  <si>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</si>
  <si>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</si>
  <si>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</si>
  <si>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</si>
  <si>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</si>
  <si>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</si>
  <si>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</si>
  <si>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</si>
  <si>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</si>
  <si>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</si>
  <si>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</si>
  <si>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</si>
  <si>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</si>
  <si>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</si>
  <si>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</si>
  <si>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</si>
  <si>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</si>
  <si>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</si>
  <si>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</si>
  <si>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</si>
  <si>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</si>
  <si>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</si>
  <si>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</si>
  <si>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</si>
  <si>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</si>
  <si>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</si>
  <si>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</si>
  <si>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</si>
  <si>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</si>
  <si>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</si>
  <si>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</si>
  <si>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</si>
  <si>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</si>
  <si>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</si>
  <si>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</si>
  <si>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</si>
  <si>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</si>
  <si>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</si>
  <si>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</si>
  <si>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</si>
  <si>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</si>
  <si>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</si>
  <si>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</si>
  <si>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</si>
  <si>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</si>
  <si>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</si>
  <si>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</si>
  <si>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</si>
  <si>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</si>
  <si>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</si>
  <si>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</si>
  <si>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</si>
  <si>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</si>
  <si>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</si>
  <si>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</si>
  <si>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</si>
  <si>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</si>
  <si>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</si>
  <si>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</si>
  <si>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</si>
  <si>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</si>
  <si>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</si>
  <si>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</si>
  <si>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</si>
  <si>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</si>
  <si>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</si>
  <si>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</si>
  <si>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</si>
  <si>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</si>
  <si>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</si>
  <si>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</si>
  <si>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</si>
  <si>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</si>
  <si>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</si>
  <si>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</si>
  <si>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</si>
  <si>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</si>
  <si>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</si>
  <si>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</si>
  <si>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</si>
  <si>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</si>
  <si>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</si>
  <si>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</si>
  <si>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</si>
  <si>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</si>
  <si>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</si>
  <si>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</si>
  <si>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</si>
  <si>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</si>
  <si>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</si>
  <si>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</si>
  <si>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</si>
  <si>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</si>
  <si>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</si>
  <si>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</si>
  <si>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</si>
  <si>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</si>
  <si>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</si>
  <si>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</si>
  <si>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</si>
  <si>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</si>
  <si>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</si>
  <si>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</si>
  <si>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</si>
  <si>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</si>
  <si>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</si>
  <si>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</si>
  <si>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</si>
  <si>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</si>
  <si>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</si>
  <si>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</si>
  <si>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</si>
  <si>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</si>
  <si>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</si>
  <si>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</si>
  <si>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</si>
  <si>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</si>
  <si>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</si>
  <si>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</si>
  <si>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</si>
  <si>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</si>
  <si>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</si>
  <si>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</si>
  <si>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</si>
  <si>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</si>
  <si>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</si>
  <si>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</si>
  <si>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</si>
  <si>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</si>
  <si>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</si>
  <si>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</si>
  <si>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</si>
  <si>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</si>
  <si>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</si>
  <si>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</si>
  <si>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</si>
  <si>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</si>
  <si>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</si>
  <si>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</si>
  <si>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</si>
  <si>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</si>
  <si>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</si>
  <si>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</si>
  <si>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</si>
  <si>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</si>
  <si>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</si>
  <si>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</si>
  <si>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</si>
  <si>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</si>
  <si>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</si>
  <si>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</si>
  <si>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</si>
  <si>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</si>
  <si>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</si>
  <si>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</si>
  <si>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</si>
  <si>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</si>
  <si>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</si>
  <si>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</si>
  <si>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</si>
  <si>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</si>
  <si>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</si>
  <si>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</si>
  <si>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</si>
  <si>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</si>
  <si>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</si>
  <si>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</si>
  <si>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</si>
  <si>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</si>
  <si>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</si>
  <si>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</si>
  <si>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</si>
  <si>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</si>
  <si>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</si>
  <si>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</si>
  <si>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</si>
  <si>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</si>
  <si>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</si>
  <si>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</si>
  <si>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</si>
  <si>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</si>
  <si>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</si>
  <si>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</si>
  <si>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</si>
  <si>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</si>
  <si>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</si>
  <si>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</si>
  <si>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</si>
  <si>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</si>
  <si>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</si>
  <si>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</si>
  <si>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</si>
  <si>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</si>
  <si>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</si>
  <si>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</si>
  <si>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</si>
  <si>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</si>
  <si>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</si>
  <si>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</si>
  <si>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</si>
  <si>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</si>
  <si>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</si>
  <si>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</si>
  <si>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</si>
  <si>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</si>
  <si>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</si>
  <si>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</si>
  <si>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</si>
  <si>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</si>
  <si>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</si>
  <si>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</si>
  <si>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</si>
  <si>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</si>
  <si>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</si>
  <si>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</si>
  <si>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</si>
  <si>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</si>
  <si>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</si>
  <si>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</si>
  <si>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</si>
  <si>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</si>
  <si>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</si>
  <si>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</si>
  <si>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</si>
  <si>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</si>
  <si>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</si>
  <si>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</si>
  <si>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</si>
  <si>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</si>
  <si>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</si>
  <si>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</si>
  <si>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</si>
  <si>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</si>
  <si>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</si>
  <si>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</si>
  <si>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</si>
  <si>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</si>
  <si>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</si>
  <si>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</si>
  <si>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</si>
  <si>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</si>
  <si>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</si>
  <si>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</si>
  <si>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</si>
  <si>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</si>
  <si>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</si>
  <si>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</si>
  <si>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</si>
  <si>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</si>
  <si>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</si>
  <si>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</si>
  <si>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</si>
  <si>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</si>
  <si>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</si>
  <si>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</si>
  <si>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</si>
  <si>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</si>
  <si>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</si>
  <si>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</si>
  <si>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</si>
  <si>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</si>
  <si>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</si>
  <si>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</si>
  <si>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</si>
  <si>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</si>
  <si>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</si>
  <si>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</si>
  <si>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</si>
  <si>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</si>
  <si>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</si>
  <si>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</si>
  <si>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</si>
  <si>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</si>
  <si>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</si>
  <si>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</si>
  <si>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</si>
  <si>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</si>
  <si>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</si>
  <si>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</si>
  <si>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</si>
  <si>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</si>
  <si>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</si>
  <si>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</si>
  <si>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</si>
  <si>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</si>
  <si>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</si>
  <si>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</si>
  <si>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</si>
  <si>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</si>
  <si>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</si>
  <si>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</si>
  <si>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</si>
  <si>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</si>
  <si>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</si>
  <si>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</si>
  <si>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</si>
  <si>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</si>
  <si>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</si>
  <si>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</si>
  <si>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</si>
  <si>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</si>
  <si>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</si>
  <si>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</si>
  <si>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</si>
  <si>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</si>
  <si>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</si>
  <si>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</si>
  <si>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</si>
  <si>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</si>
  <si>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</si>
  <si>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</si>
  <si>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</si>
  <si>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</si>
  <si>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</si>
  <si>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</si>
  <si>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</si>
  <si>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</si>
  <si>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</si>
  <si>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</si>
  <si>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</si>
  <si>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</si>
  <si>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</si>
  <si>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</si>
  <si>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</si>
  <si>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</si>
  <si>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</si>
  <si>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</si>
  <si>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</si>
  <si>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</si>
  <si>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</si>
  <si>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</si>
  <si>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</si>
  <si>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</si>
  <si>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</si>
  <si>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</si>
  <si>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</si>
  <si>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</si>
  <si>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</si>
  <si>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</si>
  <si>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</si>
  <si>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</si>
  <si>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</si>
  <si>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</si>
  <si>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</si>
  <si>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</si>
  <si>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</si>
  <si>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</si>
  <si>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</si>
  <si>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</si>
  <si>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</si>
  <si>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</si>
  <si>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</si>
  <si>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</si>
  <si>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</si>
  <si>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</si>
  <si>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</si>
  <si>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</si>
  <si>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</si>
  <si>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</si>
  <si>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</si>
  <si>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</si>
  <si>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</si>
  <si>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</si>
  <si>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</si>
  <si>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</si>
  <si>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</si>
  <si>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</si>
  <si>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</si>
  <si>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</si>
  <si>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</si>
  <si>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</si>
  <si>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</si>
  <si>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</si>
  <si>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</si>
  <si>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</si>
  <si>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</si>
  <si>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</si>
  <si>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</si>
  <si>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</si>
  <si>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</si>
  <si>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</si>
  <si>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</si>
  <si>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</si>
  <si>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</si>
  <si>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</si>
  <si>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</si>
  <si>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</si>
  <si>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</si>
  <si>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</si>
  <si>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</si>
  <si>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</si>
  <si>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</si>
  <si>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</si>
  <si>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</si>
  <si>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</si>
  <si>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</si>
  <si>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</si>
  <si>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</si>
  <si>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</si>
  <si>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</si>
  <si>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</si>
  <si>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</si>
  <si>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</si>
  <si>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</si>
  <si>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</si>
  <si>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</si>
  <si>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</si>
  <si>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</si>
  <si>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</si>
  <si>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</si>
  <si>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</si>
  <si>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</si>
  <si>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</si>
  <si>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</si>
  <si>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</si>
  <si>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</si>
  <si>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</si>
  <si>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</si>
  <si>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</si>
  <si>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</si>
  <si>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</si>
  <si>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</si>
  <si>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</si>
  <si>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</si>
  <si>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</si>
  <si>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</si>
  <si>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</si>
  <si>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</si>
  <si>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</si>
  <si>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</si>
  <si>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</si>
  <si>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</si>
  <si>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</si>
  <si>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</si>
  <si>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</si>
  <si>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</si>
  <si>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</si>
  <si>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</si>
  <si>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</si>
  <si>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</si>
  <si>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</si>
  <si>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</si>
  <si>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</si>
  <si>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</si>
  <si>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</si>
  <si>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</si>
  <si>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</si>
  <si>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</si>
  <si>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</si>
  <si>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</si>
  <si>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</si>
  <si>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</si>
  <si>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</si>
  <si>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</si>
  <si>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</si>
  <si>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</si>
  <si>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</si>
  <si>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</si>
  <si>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</si>
  <si>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</si>
  <si>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</si>
  <si>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</si>
  <si>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</si>
  <si>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</si>
  <si>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</si>
  <si>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</si>
  <si>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</si>
  <si>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</si>
  <si>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</si>
  <si>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</si>
  <si>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</si>
  <si>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</si>
  <si>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</si>
  <si>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</si>
  <si>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</si>
  <si>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</si>
  <si>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</si>
  <si>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</si>
  <si>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</si>
  <si>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</si>
  <si>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</si>
  <si>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</si>
  <si>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</si>
  <si>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</si>
  <si>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</si>
  <si>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</si>
  <si>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</si>
  <si>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</si>
  <si>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</si>
  <si>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</si>
  <si>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</si>
  <si>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</si>
  <si>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</si>
  <si>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</si>
  <si>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</si>
  <si>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</si>
  <si>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</si>
  <si>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</si>
  <si>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</si>
  <si>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</si>
  <si>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</si>
  <si>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</si>
  <si>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</si>
  <si>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</si>
  <si>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</si>
  <si>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</si>
  <si>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</si>
  <si>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</si>
  <si>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</si>
  <si>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</si>
  <si>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</si>
  <si>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</si>
  <si>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</si>
  <si>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</si>
  <si>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</si>
  <si>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</si>
  <si>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</si>
  <si>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</si>
  <si>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</si>
  <si>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</si>
  <si>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</si>
  <si>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</si>
  <si>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</si>
  <si>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</si>
  <si>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</si>
  <si>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</si>
  <si>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</si>
  <si>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</si>
  <si>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</si>
  <si>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</si>
  <si>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</si>
  <si>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</si>
  <si>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</si>
  <si>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</si>
  <si>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</si>
  <si>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</si>
  <si>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</si>
  <si>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</si>
  <si>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</si>
  <si>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</si>
  <si>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</si>
  <si>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</si>
  <si>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</si>
  <si>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</si>
  <si>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</si>
  <si>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</si>
  <si>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</si>
  <si>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</si>
  <si>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</si>
  <si>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</si>
  <si>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</si>
  <si>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</si>
  <si>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</si>
  <si>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</si>
  <si>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</si>
  <si>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</si>
  <si>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</si>
  <si>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</si>
  <si>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</si>
  <si>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</si>
  <si>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</si>
  <si>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</si>
  <si>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</si>
  <si>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</si>
  <si>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</si>
  <si>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</si>
  <si>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</si>
  <si>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</si>
  <si>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</si>
  <si>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</si>
  <si>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</si>
  <si>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</si>
  <si>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</si>
  <si>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</si>
  <si>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</si>
  <si>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</si>
  <si>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</si>
  <si>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</si>
  <si>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</si>
  <si>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</si>
  <si>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</si>
  <si>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</si>
  <si>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</si>
  <si>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</si>
  <si>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</si>
  <si>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</si>
  <si>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</si>
  <si>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</si>
  <si>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</si>
  <si>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</si>
  <si>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</si>
  <si>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</si>
  <si>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</si>
  <si>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</si>
  <si>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</si>
  <si>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</si>
  <si>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</si>
  <si>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</si>
  <si>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</si>
  <si>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</si>
  <si>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</si>
  <si>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</si>
  <si>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</si>
  <si>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</si>
  <si>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</si>
  <si>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</si>
  <si>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</si>
  <si>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</si>
  <si>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</si>
  <si>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</si>
  <si>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</si>
  <si>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</si>
  <si>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</si>
  <si>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</si>
  <si>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</si>
  <si>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</si>
  <si>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</si>
  <si>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</si>
  <si>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</si>
  <si>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</si>
  <si>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</si>
  <si>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</si>
  <si>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</si>
  <si>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</si>
  <si>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</si>
  <si>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</si>
  <si>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</si>
  <si>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</si>
  <si>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</si>
  <si>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</si>
  <si>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</si>
  <si>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</si>
  <si>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</si>
  <si>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</si>
  <si>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</si>
  <si>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</si>
  <si>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</si>
  <si>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</si>
  <si>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</si>
  <si>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</si>
  <si>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</si>
  <si>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</si>
  <si>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</si>
  <si>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</si>
  <si>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</si>
  <si>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</si>
  <si>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</si>
  <si>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</si>
  <si>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</si>
  <si>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</si>
  <si>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</si>
  <si>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</si>
  <si>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</si>
  <si>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</si>
  <si>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</si>
  <si>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</si>
  <si>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</si>
  <si>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</si>
  <si>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</si>
  <si>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</si>
  <si>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</si>
  <si>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</si>
  <si>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</si>
  <si>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</si>
  <si>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</si>
  <si>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</si>
  <si>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</si>
  <si>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</si>
  <si>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</si>
  <si>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</si>
  <si>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</si>
  <si>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</si>
  <si>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</si>
  <si>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</si>
  <si>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</si>
  <si>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</si>
  <si>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</si>
  <si>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</si>
  <si>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</si>
  <si>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</si>
  <si>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</si>
  <si>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</si>
  <si>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</si>
  <si>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</si>
  <si>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</si>
  <si>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</si>
  <si>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</si>
  <si>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</si>
  <si>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</si>
  <si>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</si>
  <si>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</si>
  <si>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</si>
  <si>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</si>
  <si>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</si>
  <si>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</si>
  <si>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</si>
  <si>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</si>
  <si>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</si>
  <si>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</si>
  <si>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</si>
  <si>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</si>
  <si>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</si>
  <si>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</si>
  <si>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</si>
  <si>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</si>
  <si>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</si>
  <si>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</si>
  <si>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</si>
  <si>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</si>
  <si>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</si>
  <si>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</si>
  <si>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</si>
  <si>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</si>
  <si>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</si>
  <si>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</si>
  <si>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</si>
  <si>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</si>
  <si>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</si>
  <si>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</si>
  <si>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</si>
  <si>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</si>
  <si>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</si>
  <si>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</si>
  <si>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</si>
  <si>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</si>
  <si>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</si>
  <si>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</si>
  <si>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</si>
  <si>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</si>
  <si>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</si>
  <si>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</si>
  <si>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</si>
  <si>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</si>
  <si>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</si>
  <si>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</si>
  <si>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</si>
  <si>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</si>
  <si>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</si>
  <si>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</si>
  <si>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</si>
  <si>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</si>
  <si>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</si>
  <si>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</si>
  <si>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</si>
  <si>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</si>
  <si>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</si>
  <si>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</si>
  <si>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</si>
  <si>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</si>
  <si>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</si>
  <si>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</si>
  <si>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</si>
  <si>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</si>
  <si>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</si>
  <si>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</si>
  <si>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</si>
  <si>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</si>
  <si>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</si>
  <si>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</si>
  <si>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</si>
  <si>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</si>
  <si>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</si>
  <si>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</si>
  <si>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</si>
  <si>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</si>
  <si>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</si>
  <si>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</si>
  <si>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</si>
  <si>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</si>
  <si>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</si>
  <si>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</si>
  <si>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</si>
  <si>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</si>
  <si>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</si>
  <si>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</si>
  <si>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</si>
  <si>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</si>
  <si>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</si>
  <si>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</si>
  <si>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</si>
  <si>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</si>
  <si>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</si>
  <si>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</si>
  <si>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</si>
  <si>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</si>
  <si>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</si>
  <si>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</si>
  <si>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</si>
  <si>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</si>
  <si>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</si>
  <si>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</si>
  <si>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</si>
  <si>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</si>
  <si>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</si>
  <si>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</si>
  <si>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</si>
  <si>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</si>
  <si>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</si>
  <si>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</si>
  <si>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</si>
  <si>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</si>
  <si>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</si>
  <si>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</si>
  <si>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</si>
  <si>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</si>
  <si>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</si>
  <si>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</si>
  <si>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</si>
  <si>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</si>
  <si>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</si>
  <si>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</si>
  <si>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</si>
  <si>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</si>
  <si>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</si>
  <si>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</si>
  <si>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</si>
  <si>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</si>
  <si>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</si>
  <si>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</si>
  <si>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</si>
  <si>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</si>
  <si>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</si>
  <si>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</si>
  <si>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</si>
  <si>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</si>
  <si>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</si>
  <si>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</si>
  <si>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</si>
  <si>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</si>
  <si>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</si>
  <si>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</si>
  <si>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</si>
  <si>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</si>
  <si>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</si>
  <si>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</si>
  <si>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</si>
  <si>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</si>
  <si>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</si>
  <si>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</si>
  <si>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</si>
  <si>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</si>
  <si>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</si>
  <si>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</si>
  <si>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</si>
  <si>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</si>
  <si>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</si>
  <si>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</si>
  <si>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</si>
  <si>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</si>
  <si>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</si>
  <si>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</si>
  <si>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</si>
  <si>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</si>
  <si>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</si>
  <si>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</si>
  <si>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</si>
  <si>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</si>
  <si>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</si>
  <si>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</si>
  <si>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</si>
  <si>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</si>
  <si>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</si>
  <si>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</si>
  <si>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</si>
  <si>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</si>
  <si>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</si>
  <si>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</si>
  <si>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</si>
  <si>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</si>
  <si>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</si>
  <si>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</si>
  <si>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</si>
  <si>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</si>
  <si>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</si>
  <si>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</si>
  <si>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</si>
  <si>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</si>
  <si>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</si>
  <si>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</si>
  <si>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</si>
  <si>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</si>
  <si>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</si>
  <si>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</si>
  <si>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</si>
  <si>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</si>
  <si>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</si>
  <si>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</si>
  <si>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</si>
  <si>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</si>
  <si>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</si>
  <si>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</si>
  <si>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</si>
  <si>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</si>
  <si>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</si>
  <si>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</si>
  <si>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</si>
  <si>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</si>
  <si>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</si>
  <si>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</si>
  <si>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</si>
  <si>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</si>
  <si>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</si>
  <si>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</si>
  <si>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</si>
  <si>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</si>
  <si>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</si>
  <si>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</si>
  <si>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</si>
  <si>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</si>
  <si>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</si>
  <si>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</si>
  <si>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</si>
  <si>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</si>
  <si>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</si>
  <si>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</si>
  <si>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</si>
  <si>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</si>
  <si>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</si>
  <si>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</si>
  <si>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</si>
  <si>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</si>
  <si>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</si>
  <si>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</si>
  <si>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</si>
  <si>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</si>
  <si>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</si>
  <si>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</si>
  <si>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</si>
  <si>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</si>
  <si>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</si>
  <si>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</si>
  <si>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</si>
  <si>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</si>
  <si>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</si>
  <si>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</si>
  <si>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</si>
  <si>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</si>
  <si>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</si>
  <si>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</si>
  <si>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</si>
  <si>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</si>
  <si>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</si>
  <si>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</si>
  <si>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</si>
  <si>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</si>
  <si>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</si>
  <si>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</si>
  <si>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</si>
  <si>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</si>
  <si>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</si>
  <si>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</si>
  <si>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</si>
  <si>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</si>
  <si>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</si>
  <si>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</si>
  <si>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</si>
  <si>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</si>
  <si>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</si>
  <si>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</si>
  <si>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</si>
  <si>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</si>
  <si>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</si>
  <si>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</si>
  <si>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</si>
  <si>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</si>
  <si>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</si>
  <si>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</si>
  <si>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</si>
  <si>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</si>
  <si>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</si>
  <si>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</si>
  <si>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</si>
  <si>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</si>
  <si>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</si>
  <si>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</si>
  <si>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</si>
  <si>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</si>
  <si>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</si>
  <si>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</si>
  <si>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</si>
  <si>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</si>
  <si>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</si>
  <si>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</si>
  <si>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</si>
  <si>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</si>
  <si>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</si>
  <si>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</si>
  <si>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</si>
  <si>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</si>
  <si>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</si>
  <si>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</si>
  <si>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</si>
  <si>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</si>
  <si>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</si>
  <si>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</si>
  <si>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</si>
  <si>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</si>
  <si>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</si>
  <si>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</si>
  <si>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</si>
  <si>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</si>
  <si>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</si>
  <si>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</si>
  <si>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</si>
  <si>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</si>
  <si>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</si>
  <si>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</si>
  <si>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</si>
  <si>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</si>
  <si>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</si>
  <si>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</si>
  <si>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</si>
  <si>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</si>
  <si>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</si>
  <si>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</si>
  <si>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</si>
  <si>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</si>
  <si>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</si>
  <si>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</si>
  <si>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</si>
  <si>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</si>
  <si>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</si>
  <si>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</si>
  <si>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</si>
  <si>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</si>
  <si>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</si>
  <si>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</si>
  <si>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</si>
  <si>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</si>
  <si>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</si>
  <si>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</si>
  <si>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</si>
  <si>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</si>
  <si>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</si>
  <si>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</si>
  <si>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</si>
  <si>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</si>
  <si>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</si>
  <si>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</si>
  <si>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</si>
  <si>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</si>
  <si>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</si>
  <si>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</si>
  <si>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</si>
  <si>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</si>
  <si>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</si>
  <si>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</si>
  <si>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</si>
  <si>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</si>
  <si>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</si>
  <si>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</si>
  <si>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</si>
  <si>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</si>
  <si>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</si>
  <si>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</si>
  <si>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</si>
  <si>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</si>
  <si>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</si>
  <si>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</si>
  <si>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</si>
  <si>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</si>
  <si>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</si>
  <si>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</si>
  <si>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</si>
  <si>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</si>
  <si>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</si>
  <si>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</si>
  <si>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</si>
  <si>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</si>
  <si>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</si>
  <si>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</si>
  <si>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</si>
  <si>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</si>
  <si>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</si>
  <si>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</si>
  <si>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</si>
  <si>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</si>
  <si>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</si>
  <si>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</si>
  <si>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</si>
  <si>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</si>
  <si>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</si>
  <si>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</si>
  <si>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</si>
  <si>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</si>
  <si>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</si>
  <si>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</si>
  <si>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</si>
  <si>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</si>
  <si>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</si>
  <si>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</si>
  <si>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</si>
  <si>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</si>
  <si>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</si>
  <si>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</si>
  <si>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</si>
  <si>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</si>
  <si>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</si>
  <si>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</si>
  <si>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</si>
  <si>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</si>
  <si>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</si>
  <si>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</si>
  <si>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</si>
  <si>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</si>
  <si>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</si>
  <si>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</si>
  <si>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</si>
  <si>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</si>
  <si>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</si>
  <si>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</si>
  <si>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</si>
  <si>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</si>
  <si>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</si>
  <si>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</si>
  <si>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</si>
  <si>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</si>
  <si>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</si>
  <si>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</si>
  <si>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</si>
  <si>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</si>
  <si>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</si>
  <si>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</si>
  <si>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</si>
  <si>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</si>
  <si>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</si>
  <si>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</si>
  <si>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</si>
  <si>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</si>
  <si>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</si>
  <si>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</si>
  <si>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</si>
  <si>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</si>
  <si>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</si>
  <si>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</si>
  <si>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</si>
  <si>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</si>
  <si>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</si>
  <si>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</si>
  <si>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</si>
  <si>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</si>
  <si>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</si>
  <si>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</si>
  <si>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</si>
  <si>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</si>
  <si>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</si>
  <si>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</si>
  <si>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</si>
  <si>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</si>
  <si>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</si>
  <si>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</si>
  <si>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</si>
  <si>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</si>
  <si>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</si>
  <si>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</si>
  <si>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</si>
  <si>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</si>
  <si>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</si>
  <si>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</si>
  <si>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</si>
  <si>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</si>
  <si>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</si>
  <si>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</si>
  <si>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</si>
  <si>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</si>
  <si>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</si>
  <si>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</si>
  <si>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</si>
  <si>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</si>
  <si>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</si>
  <si>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</si>
  <si>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</si>
  <si>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</si>
  <si>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</si>
  <si>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</si>
  <si>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</si>
  <si>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</si>
  <si>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</si>
  <si>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</si>
  <si>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</si>
  <si>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</si>
  <si>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</si>
  <si>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</si>
  <si>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</si>
  <si>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</si>
  <si>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</si>
  <si>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</si>
  <si>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</si>
  <si>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</si>
  <si>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</si>
  <si>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</si>
  <si>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</si>
  <si>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</si>
  <si>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</si>
  <si>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</si>
  <si>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</si>
  <si>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</si>
  <si>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</si>
  <si>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</si>
  <si>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</si>
  <si>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</si>
  <si>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</si>
  <si>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</si>
  <si>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</si>
  <si>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</si>
  <si>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</si>
  <si>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</si>
  <si>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</si>
  <si>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</si>
  <si>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</si>
  <si>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</si>
  <si>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</si>
  <si>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</si>
  <si>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</si>
  <si>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</si>
  <si>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</si>
  <si>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</si>
  <si>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</si>
  <si>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</si>
  <si>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</si>
  <si>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</si>
  <si>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</si>
  <si>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</si>
  <si>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</si>
  <si>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</si>
  <si>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</si>
  <si>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</si>
  <si>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</si>
  <si>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</si>
  <si>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</si>
  <si>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</si>
  <si>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</si>
  <si>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</si>
  <si>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</si>
  <si>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</si>
  <si>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</si>
  <si>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</si>
  <si>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</si>
  <si>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</si>
  <si>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</si>
  <si>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</si>
  <si>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</si>
  <si>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</si>
  <si>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</si>
  <si>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</si>
  <si>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</si>
  <si>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</si>
  <si>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</si>
  <si>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</si>
  <si>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</si>
  <si>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</si>
  <si>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</si>
  <si>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</si>
  <si>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</si>
  <si>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</si>
  <si>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</si>
  <si>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</si>
  <si>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</si>
  <si>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</si>
  <si>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</si>
  <si>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</si>
  <si>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</si>
  <si>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</si>
  <si>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</si>
  <si>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</si>
  <si>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</si>
  <si>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</si>
  <si>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</si>
  <si>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</si>
  <si>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</si>
  <si>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</si>
  <si>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</si>
  <si>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</si>
  <si>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</si>
  <si>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</si>
  <si>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</si>
  <si>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</si>
  <si>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</si>
  <si>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</si>
  <si>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</si>
  <si>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</si>
  <si>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</si>
  <si>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</si>
  <si>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</si>
  <si>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</si>
  <si>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</si>
  <si>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</si>
  <si>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</si>
  <si>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</si>
  <si>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</si>
  <si>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</si>
  <si>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</si>
  <si>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</si>
  <si>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</si>
  <si>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</si>
  <si>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</si>
  <si>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</si>
  <si>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</si>
  <si>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</si>
  <si>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</si>
  <si>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</si>
  <si>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</si>
  <si>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</si>
  <si>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</si>
  <si>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</si>
  <si>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</si>
  <si>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</si>
  <si>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</si>
  <si>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</si>
  <si>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</si>
  <si>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</si>
  <si>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</si>
  <si>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</si>
  <si>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</si>
  <si>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</si>
  <si>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</si>
  <si>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</si>
  <si>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</si>
  <si>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</si>
  <si>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</si>
  <si>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</si>
  <si>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</si>
  <si>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</si>
  <si>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</si>
  <si>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</si>
  <si>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</si>
  <si>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</si>
  <si>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</si>
  <si>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</si>
  <si>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</si>
  <si>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</si>
  <si>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</si>
  <si>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</si>
  <si>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</si>
  <si>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</si>
  <si>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</si>
  <si>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</si>
  <si>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</si>
  <si>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</si>
  <si>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</si>
  <si>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</si>
  <si>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</si>
  <si>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</si>
  <si>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</si>
  <si>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</si>
  <si>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</si>
  <si>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</si>
  <si>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</si>
  <si>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</si>
  <si>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</si>
  <si>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</si>
  <si>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</si>
  <si>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</si>
  <si>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</si>
  <si>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</si>
  <si>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</si>
  <si>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</si>
  <si>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</si>
  <si>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</si>
  <si>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</si>
  <si>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</si>
  <si>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</si>
  <si>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</si>
  <si>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</si>
  <si>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</si>
  <si>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</si>
  <si>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</si>
  <si>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</si>
  <si>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</si>
  <si>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</si>
  <si>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</si>
  <si>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</si>
  <si>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</si>
  <si>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</si>
  <si>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</si>
  <si>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</si>
  <si>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</si>
  <si>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</si>
  <si>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</si>
  <si>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</si>
  <si>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</si>
  <si>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</si>
  <si>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</si>
  <si>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</si>
  <si>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</si>
  <si>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</si>
  <si>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</si>
  <si>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</si>
  <si>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</si>
  <si>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</si>
  <si>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</si>
  <si>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</si>
  <si>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</si>
  <si>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</si>
  <si>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</si>
  <si>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</si>
  <si>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</si>
  <si>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</si>
  <si>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</si>
  <si>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</si>
  <si>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</si>
  <si>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</si>
  <si>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</si>
  <si>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</si>
  <si>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</si>
  <si>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</si>
  <si>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</si>
  <si>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</si>
  <si>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</si>
  <si>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</si>
  <si>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</si>
  <si>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</si>
  <si>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</si>
  <si>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</si>
  <si>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</si>
  <si>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</si>
  <si>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</si>
  <si>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</si>
  <si>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</si>
  <si>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</si>
  <si>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</si>
  <si>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</si>
  <si>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</si>
  <si>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</si>
  <si>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</si>
  <si>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</si>
  <si>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</si>
  <si>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</si>
  <si>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</si>
  <si>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</si>
  <si>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</si>
  <si>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</si>
  <si>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</si>
  <si>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</si>
  <si>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</si>
  <si>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</si>
  <si>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</si>
  <si>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</si>
  <si>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</si>
  <si>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</si>
  <si>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</si>
  <si>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</si>
  <si>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</si>
  <si>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</si>
  <si>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</si>
  <si>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</si>
  <si>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</si>
  <si>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</si>
  <si>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</si>
  <si>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</si>
  <si>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</si>
  <si>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</si>
  <si>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</si>
  <si>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</si>
  <si>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</si>
  <si>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</si>
  <si>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</si>
  <si>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</si>
  <si>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</si>
  <si>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</si>
  <si>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</si>
  <si>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</si>
  <si>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</si>
  <si>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</si>
  <si>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</si>
  <si>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</si>
  <si>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</si>
  <si>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</si>
  <si>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</si>
  <si>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</si>
  <si>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</si>
  <si>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</si>
  <si>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</si>
  <si>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</si>
  <si>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</si>
  <si>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</si>
  <si>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</si>
  <si>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</si>
  <si>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</si>
  <si>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</si>
  <si>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</si>
  <si>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</si>
  <si>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</si>
  <si>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</si>
  <si>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</si>
  <si>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</si>
  <si>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</si>
  <si>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</si>
  <si>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</si>
  <si>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</si>
  <si>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</si>
  <si>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</si>
  <si>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</si>
  <si>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</si>
  <si>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</si>
  <si>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</si>
  <si>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</si>
  <si>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</si>
  <si>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</si>
  <si>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</si>
  <si>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</si>
  <si>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</si>
  <si>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</si>
  <si>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</si>
  <si>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</si>
  <si>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</si>
  <si>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</si>
  <si>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</si>
  <si>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</si>
  <si>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</si>
  <si>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</si>
  <si>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</si>
  <si>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</si>
  <si>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</si>
  <si>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</si>
  <si>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</si>
  <si>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</si>
  <si>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</si>
  <si>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</si>
  <si>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</si>
  <si>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</si>
  <si>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</si>
  <si>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</si>
  <si>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</si>
  <si>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</si>
  <si>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</si>
  <si>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</si>
  <si>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</si>
  <si>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</si>
  <si>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</si>
  <si>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</si>
  <si>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</si>
  <si>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</si>
  <si>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</si>
  <si>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</si>
  <si>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</si>
  <si>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</si>
  <si>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</si>
  <si>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</si>
  <si>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</si>
  <si>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</si>
  <si>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</si>
  <si>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</si>
  <si>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</si>
  <si>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</si>
  <si>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</si>
  <si>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</si>
  <si>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</si>
  <si>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</si>
  <si>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</si>
  <si>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</si>
  <si>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</si>
  <si>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</si>
  <si>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</si>
  <si>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</si>
  <si>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</si>
  <si>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</si>
  <si>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</si>
  <si>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</si>
  <si>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</si>
  <si>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</si>
  <si>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</si>
  <si>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</si>
  <si>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</si>
  <si>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</si>
  <si>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</si>
  <si>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</si>
  <si>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</si>
  <si>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</si>
  <si>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</si>
  <si>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</si>
  <si>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</si>
  <si>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</si>
  <si>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</si>
  <si>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</si>
  <si>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</si>
  <si>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</si>
  <si>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</si>
  <si>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</si>
  <si>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</si>
  <si>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</si>
  <si>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</si>
  <si>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</si>
  <si>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</si>
  <si>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</si>
  <si>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</si>
  <si>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</si>
  <si>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</si>
  <si>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</si>
  <si>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</si>
  <si>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</si>
  <si>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</si>
  <si>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</si>
  <si>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</si>
  <si>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</si>
  <si>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</si>
  <si>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</si>
  <si>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</si>
  <si>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</si>
  <si>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</si>
  <si>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</si>
  <si>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</si>
  <si>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</si>
  <si>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</si>
  <si>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</si>
  <si>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</si>
  <si>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</si>
  <si>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</si>
  <si>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</si>
  <si>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</si>
  <si>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</si>
  <si>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</si>
  <si>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</si>
  <si>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</si>
  <si>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</si>
  <si>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</si>
  <si>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</si>
  <si>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</si>
  <si>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</si>
  <si>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</si>
  <si>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</si>
  <si>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</si>
  <si>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</si>
  <si>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</si>
  <si>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</si>
  <si>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</si>
  <si>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</si>
  <si>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</si>
  <si>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</si>
  <si>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</si>
  <si>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</si>
  <si>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</si>
  <si>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</si>
  <si>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</si>
  <si>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</si>
  <si>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</si>
  <si>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</si>
  <si>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</si>
  <si>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</si>
  <si>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</si>
  <si>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</si>
  <si>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</si>
  <si>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</si>
  <si>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</si>
  <si>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</si>
  <si>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</si>
  <si>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</si>
  <si>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</si>
  <si>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</si>
  <si>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</si>
  <si>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</si>
  <si>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</si>
  <si>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</si>
  <si>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</si>
  <si>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</si>
  <si>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</si>
  <si>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</si>
  <si>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</si>
  <si>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</si>
  <si>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</si>
  <si>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</si>
  <si>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</si>
  <si>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</si>
  <si>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</si>
  <si>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</si>
  <si>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</si>
  <si>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</si>
  <si>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</si>
  <si>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</si>
  <si>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</si>
  <si>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</si>
  <si>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</si>
  <si>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</si>
  <si>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</si>
  <si>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</si>
  <si>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</si>
  <si>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</si>
  <si>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</si>
  <si>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</si>
  <si>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</si>
  <si>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</si>
  <si>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</si>
  <si>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</si>
  <si>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</si>
  <si>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</si>
  <si>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</si>
  <si>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</si>
  <si>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</si>
  <si>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</si>
  <si>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</si>
  <si>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</si>
  <si>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</si>
  <si>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</si>
  <si>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</si>
  <si>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</si>
  <si>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</si>
  <si>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</si>
  <si>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</si>
  <si>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</si>
  <si>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</si>
  <si>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</si>
  <si>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</si>
  <si>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</si>
  <si>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</si>
  <si>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</si>
  <si>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</si>
  <si>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</si>
  <si>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</si>
  <si>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</si>
  <si>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</si>
  <si>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</si>
  <si>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</si>
  <si>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</si>
  <si>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</si>
  <si>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</si>
  <si>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</si>
  <si>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</si>
  <si>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</si>
  <si>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</si>
  <si>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</si>
  <si>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</si>
  <si>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</si>
  <si>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</si>
  <si>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</si>
  <si>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</si>
  <si>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</si>
  <si>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</si>
  <si>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</si>
  <si>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</si>
  <si>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</si>
  <si>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</si>
  <si>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</si>
  <si>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</si>
  <si>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</si>
  <si>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</si>
  <si>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</si>
  <si>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</si>
  <si>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</si>
  <si>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</si>
  <si>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</si>
  <si>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</si>
  <si>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</si>
  <si>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</si>
  <si>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</si>
  <si>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</si>
  <si>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</si>
  <si>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</si>
  <si>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</si>
  <si>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</si>
  <si>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</si>
  <si>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</si>
  <si>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</si>
  <si>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</si>
  <si>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</si>
  <si>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</si>
  <si>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</si>
  <si>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</si>
  <si>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</si>
  <si>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</si>
  <si>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</si>
  <si>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</si>
  <si>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</si>
  <si>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</si>
  <si>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</si>
  <si>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</si>
  <si>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</si>
  <si>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</si>
  <si>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</si>
  <si>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</si>
  <si>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</si>
  <si>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</si>
  <si>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</si>
  <si>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</si>
  <si>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</si>
  <si>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</si>
  <si>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</si>
  <si>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</si>
  <si>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</si>
  <si>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</si>
  <si>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</si>
  <si>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</si>
  <si>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</si>
  <si>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</si>
  <si>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</si>
  <si>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</si>
  <si>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</si>
  <si>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</si>
  <si>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</si>
  <si>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</si>
  <si>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</si>
  <si>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</si>
  <si>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</si>
  <si>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</si>
  <si>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</si>
  <si>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</si>
  <si>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</si>
  <si>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</si>
  <si>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</si>
  <si>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</si>
  <si>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</si>
  <si>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</si>
  <si>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</si>
  <si>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</si>
  <si>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</si>
  <si>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</si>
  <si>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</si>
  <si>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</si>
  <si>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</si>
  <si>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</si>
  <si>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</si>
  <si>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</si>
  <si>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</si>
  <si>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</si>
  <si>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</si>
  <si>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</si>
  <si>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</si>
  <si>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</si>
  <si>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</si>
  <si>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</si>
  <si>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</si>
  <si>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</si>
  <si>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</si>
  <si>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</si>
  <si>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</si>
  <si>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</si>
  <si>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</si>
  <si>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</si>
  <si>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</si>
  <si>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</si>
  <si>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</si>
  <si>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</si>
  <si>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</si>
  <si>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</si>
  <si>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</si>
  <si>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</si>
  <si>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</si>
  <si>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</si>
  <si>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</si>
  <si>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</si>
  <si>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</si>
  <si>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</si>
  <si>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</si>
  <si>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</si>
  <si>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</si>
  <si>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</si>
  <si>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</si>
  <si>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</si>
  <si>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</si>
  <si>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</si>
  <si>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</si>
  <si>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</si>
  <si>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</si>
  <si>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</si>
  <si>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</si>
  <si>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</si>
  <si>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</si>
  <si>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</si>
  <si>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</si>
  <si>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</si>
  <si>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</si>
  <si>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</si>
  <si>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</si>
  <si>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</si>
  <si>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</si>
  <si>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</si>
  <si>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</si>
  <si>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</si>
  <si>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</si>
  <si>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</si>
  <si>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</si>
  <si>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</si>
  <si>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</si>
  <si>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</si>
  <si>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</si>
  <si>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</si>
  <si>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</si>
  <si>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</si>
  <si>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</si>
  <si>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</si>
  <si>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</si>
  <si>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</si>
  <si>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</si>
  <si>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</si>
  <si>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</si>
  <si>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</si>
  <si>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</si>
  <si>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</si>
  <si>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</si>
  <si>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</si>
  <si>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</si>
  <si>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</si>
  <si>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</si>
  <si>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</si>
  <si>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</si>
  <si>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</si>
  <si>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</si>
  <si>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</si>
  <si>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</si>
  <si>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</si>
  <si>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</si>
  <si>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</si>
  <si>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</si>
  <si>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</si>
  <si>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</si>
  <si>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</si>
  <si>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</si>
  <si>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</si>
  <si>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</si>
  <si>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</si>
  <si>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</si>
  <si>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</si>
  <si>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</si>
  <si>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</si>
  <si>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</si>
  <si>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</si>
  <si>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</si>
  <si>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</si>
  <si>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</si>
  <si>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</si>
  <si>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</si>
  <si>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</si>
  <si>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</si>
  <si>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</si>
  <si>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</si>
  <si>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</si>
  <si>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</si>
  <si>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</si>
  <si>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</si>
  <si>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</si>
  <si>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</si>
  <si>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</si>
  <si>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</si>
  <si>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</si>
  <si>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</si>
  <si>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</si>
  <si>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</si>
  <si>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</si>
  <si>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</si>
  <si>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</si>
  <si>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</si>
  <si>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</si>
  <si>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</si>
  <si>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</si>
  <si>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</si>
  <si>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</si>
  <si>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</si>
  <si>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</si>
  <si>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</si>
  <si>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</si>
  <si>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</si>
  <si>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</si>
  <si>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</si>
  <si>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</si>
  <si>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</si>
  <si>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</si>
  <si>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</si>
  <si>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</si>
  <si>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</si>
  <si>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</si>
  <si>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</si>
  <si>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</si>
  <si>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</si>
  <si>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</si>
  <si>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</si>
  <si>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</si>
  <si>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</si>
  <si>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</si>
  <si>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</si>
  <si>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</si>
  <si>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</si>
  <si>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</si>
  <si>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</si>
  <si>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</si>
  <si>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</si>
  <si>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</si>
  <si>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</si>
  <si>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</si>
  <si>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</si>
  <si>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</si>
  <si>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</si>
  <si>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</si>
  <si>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</si>
  <si>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</si>
  <si>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</si>
  <si>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</si>
  <si>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</si>
  <si>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</si>
  <si>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</si>
  <si>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</si>
  <si>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</si>
  <si>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</si>
  <si>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</si>
  <si>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</si>
  <si>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</si>
  <si>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</si>
  <si>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</si>
  <si>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</si>
  <si>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</si>
  <si>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</si>
  <si>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</si>
  <si>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</si>
  <si>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</si>
  <si>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</si>
  <si>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</si>
  <si>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</si>
  <si>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</si>
  <si>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</si>
  <si>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</si>
  <si>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</si>
  <si>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</si>
  <si>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</si>
  <si>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</si>
  <si>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</si>
  <si>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</si>
  <si>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</si>
  <si>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</si>
  <si>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</si>
  <si>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</si>
  <si>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</si>
  <si>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</si>
  <si>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</si>
  <si>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</si>
  <si>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</si>
  <si>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</si>
  <si>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</si>
  <si>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</si>
  <si>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</si>
  <si>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</si>
  <si>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</si>
  <si>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</si>
  <si>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</si>
  <si>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</si>
  <si>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</si>
  <si>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</si>
  <si>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</si>
  <si>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</si>
  <si>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</si>
  <si>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</si>
  <si>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</si>
  <si>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</si>
  <si>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</si>
  <si>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</si>
  <si>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</si>
  <si>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</si>
  <si>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</si>
  <si>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</si>
  <si>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</si>
  <si>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</si>
  <si>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</si>
  <si>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</si>
  <si>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</si>
  <si>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</si>
  <si>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</si>
  <si>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</si>
  <si>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</si>
  <si>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</si>
  <si>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</si>
  <si>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</si>
  <si>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</si>
  <si>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</si>
  <si>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</si>
  <si>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</si>
  <si>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</si>
  <si>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</si>
  <si>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</si>
  <si>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</si>
  <si>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</si>
  <si>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</si>
  <si>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</si>
  <si>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</si>
  <si>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</si>
  <si>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</si>
  <si>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</si>
  <si>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</si>
  <si>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</si>
  <si>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</si>
  <si>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</si>
  <si>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</si>
  <si>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</si>
  <si>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</si>
  <si>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</si>
  <si>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</si>
  <si>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</si>
  <si>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</si>
  <si>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</si>
  <si>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</si>
  <si>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</si>
  <si>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</si>
  <si>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</si>
  <si>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</si>
  <si>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</si>
  <si>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</si>
  <si>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</si>
  <si>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</si>
  <si>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</si>
  <si>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</si>
  <si>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</si>
  <si>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</si>
  <si>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</si>
  <si>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</si>
  <si>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</si>
  <si>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</si>
  <si>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</si>
  <si>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</si>
  <si>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</si>
  <si>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</si>
  <si>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</si>
  <si>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</si>
  <si>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</si>
  <si>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</si>
  <si>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</si>
  <si>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</si>
  <si>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</si>
  <si>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</si>
  <si>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</si>
  <si>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</si>
  <si>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</si>
  <si>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</si>
  <si>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</si>
  <si>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</si>
  <si>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</si>
  <si>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</si>
  <si>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</si>
  <si>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</si>
  <si>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</si>
  <si>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</si>
  <si>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</si>
  <si>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</si>
  <si>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</si>
  <si>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</si>
  <si>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</si>
  <si>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</si>
  <si>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</si>
  <si>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</si>
  <si>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</si>
  <si>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</si>
  <si>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</si>
  <si>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</si>
  <si>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</si>
  <si>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</si>
  <si>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</si>
  <si>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</si>
  <si>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</si>
  <si>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</si>
  <si>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</si>
  <si>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</si>
  <si>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</si>
  <si>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</si>
  <si>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</si>
  <si>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</si>
  <si>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</si>
  <si>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</si>
  <si>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</si>
  <si>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</si>
  <si>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</si>
  <si>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</si>
  <si>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</si>
  <si>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</si>
  <si>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</si>
  <si>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</si>
  <si>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</si>
  <si>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</si>
  <si>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</si>
  <si>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</si>
  <si>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</si>
  <si>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</si>
  <si>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</si>
  <si>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</si>
  <si>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</si>
  <si>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</si>
  <si>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</si>
  <si>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</si>
  <si>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</si>
  <si>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</si>
  <si>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</si>
  <si>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</si>
  <si>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</si>
  <si>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</si>
  <si>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</si>
  <si>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</si>
  <si>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</si>
  <si>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</si>
  <si>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</si>
  <si>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</si>
  <si>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</si>
  <si>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</si>
  <si>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</si>
  <si>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</si>
  <si>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</si>
  <si>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</si>
  <si>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</si>
  <si>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</si>
  <si>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</si>
  <si>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</si>
  <si>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</si>
  <si>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</si>
  <si>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</si>
  <si>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</si>
  <si>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</si>
  <si>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</si>
  <si>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</si>
  <si>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</si>
  <si>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</si>
  <si>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</si>
  <si>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</si>
  <si>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</si>
  <si>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</si>
  <si>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</si>
  <si>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</si>
  <si>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</si>
  <si>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</si>
  <si>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</si>
  <si>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</si>
  <si>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</si>
  <si>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</si>
  <si>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</si>
  <si>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</si>
  <si>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</si>
  <si>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</si>
  <si>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</si>
  <si>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</si>
  <si>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</si>
  <si>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</si>
  <si>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</si>
  <si>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</si>
  <si>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</si>
  <si>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</si>
  <si>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</si>
  <si>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</si>
  <si>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</si>
  <si>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</si>
  <si>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</si>
  <si>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</si>
  <si>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</si>
  <si>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</si>
  <si>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</si>
  <si>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</si>
  <si>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</si>
  <si>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</si>
  <si>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</si>
  <si>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</si>
  <si>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</si>
  <si>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</si>
  <si>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</si>
  <si>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</si>
  <si>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</si>
  <si>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</si>
  <si>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</si>
  <si>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</si>
  <si>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</si>
  <si>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</si>
  <si>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</si>
  <si>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</si>
  <si>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</si>
  <si>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</si>
  <si>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</si>
  <si>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</si>
  <si>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</si>
  <si>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</si>
  <si>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</si>
  <si>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</si>
  <si>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</si>
  <si>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</si>
  <si>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</si>
  <si>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</si>
  <si>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</si>
  <si>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</si>
  <si>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</si>
  <si>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</si>
  <si>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</si>
  <si>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</si>
  <si>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</si>
  <si>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</si>
  <si>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</si>
  <si>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</si>
  <si>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</si>
  <si>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</si>
  <si>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</si>
  <si>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</si>
  <si>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</si>
  <si>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</si>
  <si>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</si>
  <si>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</si>
  <si>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</si>
  <si>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</si>
  <si>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</si>
  <si>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</si>
  <si>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</si>
  <si>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</si>
  <si>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</si>
  <si>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</si>
  <si>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</si>
  <si>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</si>
  <si>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</si>
  <si>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</si>
  <si>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</si>
  <si>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</si>
  <si>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</si>
  <si>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</si>
  <si>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</si>
  <si>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</si>
  <si>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</si>
  <si>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</si>
  <si>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</si>
  <si>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</si>
  <si>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</si>
  <si>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</si>
  <si>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</si>
  <si>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</si>
  <si>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</si>
  <si>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</si>
  <si>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</si>
  <si>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</si>
  <si>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</si>
  <si>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</si>
  <si>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</si>
  <si>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</si>
  <si>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</si>
  <si>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</si>
  <si>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</si>
  <si>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</si>
  <si>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</si>
  <si>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</si>
  <si>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</si>
  <si>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</si>
  <si>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</si>
  <si>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</si>
  <si>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</si>
  <si>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</si>
  <si>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</si>
  <si>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</si>
  <si>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</si>
  <si>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</si>
  <si>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</si>
  <si>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</si>
  <si>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</si>
  <si>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</si>
  <si>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</si>
  <si>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</si>
  <si>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</si>
  <si>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</si>
  <si>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</si>
  <si>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</si>
  <si>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</si>
  <si>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</si>
  <si>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</si>
  <si>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</si>
  <si>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</si>
  <si>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</si>
  <si>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</si>
  <si>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</si>
  <si>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</si>
  <si>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</si>
  <si>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</si>
  <si>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</si>
  <si>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</si>
  <si>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</si>
  <si>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</si>
  <si>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</si>
  <si>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</si>
  <si>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</si>
  <si>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</si>
  <si>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</si>
  <si>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</si>
  <si>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</si>
  <si>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</si>
  <si>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</si>
  <si>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</si>
  <si>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</si>
  <si>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</si>
  <si>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</si>
  <si>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</si>
  <si>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</si>
  <si>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</si>
  <si>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</si>
  <si>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</si>
  <si>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</si>
  <si>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</si>
  <si>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</si>
  <si>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</si>
  <si>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</si>
  <si>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</si>
  <si>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</si>
  <si>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</si>
  <si>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</si>
  <si>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</si>
  <si>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</si>
  <si>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</si>
  <si>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</si>
  <si>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</si>
  <si>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</si>
  <si>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</si>
  <si>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</si>
  <si>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</si>
  <si>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</si>
  <si>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</si>
  <si>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</si>
  <si>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</si>
  <si>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</si>
  <si>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</si>
  <si>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</si>
  <si>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</si>
  <si>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</si>
  <si>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</si>
  <si>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</si>
  <si>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</si>
  <si>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</si>
  <si>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</si>
  <si>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</si>
  <si>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</si>
  <si>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</si>
  <si>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</si>
  <si>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</si>
  <si>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</si>
  <si>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</si>
  <si>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</si>
  <si>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</si>
  <si>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</si>
  <si>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</si>
  <si>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</si>
  <si>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</si>
  <si>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</si>
  <si>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</si>
  <si>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</si>
  <si>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</si>
  <si>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</si>
  <si>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</si>
  <si>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</si>
  <si>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</si>
  <si>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</si>
  <si>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</si>
  <si>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</si>
  <si>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</si>
  <si>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</si>
  <si>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</si>
  <si>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</si>
  <si>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</si>
  <si>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</si>
  <si>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</si>
  <si>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</si>
  <si>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</si>
  <si>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</si>
  <si>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</si>
  <si>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</si>
  <si>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</si>
  <si>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</si>
  <si>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</si>
  <si>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</si>
  <si>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</si>
  <si>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</si>
  <si>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</si>
  <si>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</si>
  <si>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</si>
  <si>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</si>
  <si>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</si>
  <si>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</si>
  <si>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</si>
  <si>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</si>
  <si>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</si>
  <si>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</si>
  <si>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</si>
  <si>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</si>
  <si>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</si>
  <si>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</si>
  <si>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</si>
  <si>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</si>
  <si>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</si>
  <si>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</si>
  <si>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</si>
  <si>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</si>
  <si>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</si>
  <si>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</si>
  <si>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</si>
  <si>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</si>
  <si>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</si>
  <si>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</si>
  <si>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</si>
  <si>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</si>
  <si>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</si>
  <si>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</si>
  <si>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</si>
  <si>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</si>
  <si>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</si>
  <si>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</si>
  <si>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</si>
  <si>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</si>
  <si>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</si>
  <si>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</si>
  <si>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</si>
  <si>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</si>
  <si>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</si>
  <si>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</si>
  <si>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</si>
  <si>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</si>
  <si>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</si>
  <si>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</si>
  <si>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</si>
  <si>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</si>
  <si>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</si>
  <si>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</si>
  <si>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</si>
  <si>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</si>
  <si>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</si>
  <si>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</si>
  <si>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</si>
  <si>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</si>
  <si>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</si>
  <si>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</si>
  <si>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</si>
  <si>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</si>
  <si>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</si>
  <si>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</si>
  <si>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</si>
  <si>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</si>
  <si>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</si>
  <si>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</si>
  <si>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</si>
  <si>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</si>
  <si>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</si>
  <si>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</si>
  <si>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</si>
  <si>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</si>
  <si>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</si>
  <si>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</si>
  <si>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</si>
  <si>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</si>
  <si>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</si>
  <si>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</si>
  <si>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</si>
  <si>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</si>
  <si>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</si>
  <si>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</si>
  <si>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</si>
  <si>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</si>
  <si>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</si>
  <si>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</si>
  <si>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</si>
  <si>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</si>
  <si>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</si>
  <si>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</si>
  <si>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</si>
  <si>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</si>
  <si>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</si>
  <si>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</si>
  <si>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</si>
  <si>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</si>
  <si>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</si>
  <si>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</si>
  <si>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</si>
  <si>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</si>
  <si>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</si>
  <si>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</si>
  <si>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</si>
  <si>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</si>
  <si>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</si>
  <si>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</si>
  <si>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</si>
  <si>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</si>
  <si>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</si>
  <si>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</si>
  <si>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</si>
  <si>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</si>
  <si>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</si>
  <si>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</si>
  <si>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</si>
  <si>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</si>
  <si>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</si>
  <si>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</si>
  <si>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</si>
  <si>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</si>
  <si>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</si>
  <si>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</si>
  <si>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</si>
  <si>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</si>
  <si>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</si>
  <si>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</si>
  <si>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</si>
  <si>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</si>
  <si>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</si>
  <si>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</si>
  <si>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</si>
  <si>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</si>
  <si>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</si>
  <si>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</si>
  <si>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</si>
  <si>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</si>
  <si>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</si>
  <si>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</si>
  <si>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</si>
  <si>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</si>
  <si>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</si>
  <si>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</si>
  <si>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</si>
  <si>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</si>
  <si>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</si>
  <si>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</si>
  <si>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</si>
  <si>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</si>
  <si>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</si>
  <si>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</si>
  <si>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</si>
  <si>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</si>
  <si>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</si>
  <si>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</si>
  <si>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</si>
  <si>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</si>
  <si>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</si>
  <si>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</si>
  <si>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</si>
  <si>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</si>
  <si>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</si>
  <si>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</si>
  <si>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</si>
  <si>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</si>
  <si>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</si>
  <si>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</si>
  <si>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</si>
  <si>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</si>
  <si>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</si>
  <si>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</si>
  <si>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</si>
  <si>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</si>
  <si>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</si>
  <si>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</si>
  <si>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</si>
  <si>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</si>
  <si>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</si>
  <si>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</si>
  <si>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</si>
  <si>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</si>
  <si>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</si>
  <si>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</si>
  <si>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</si>
  <si>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</si>
  <si>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</si>
  <si>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</si>
  <si>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</si>
  <si>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</si>
  <si>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</si>
  <si>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</si>
  <si>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</si>
  <si>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</si>
  <si>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</si>
  <si>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</si>
  <si>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</si>
  <si>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</si>
  <si>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</si>
  <si>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</si>
  <si>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</si>
  <si>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</si>
  <si>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</si>
  <si>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</si>
  <si>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</si>
  <si>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</si>
  <si>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</si>
  <si>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</si>
  <si>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</si>
  <si>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</si>
  <si>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</si>
  <si>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</si>
  <si>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</si>
  <si>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</si>
  <si>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</si>
  <si>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</si>
  <si>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</si>
  <si>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</si>
  <si>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</si>
  <si>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</si>
  <si>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</si>
  <si>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</si>
  <si>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</si>
  <si>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</si>
  <si>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</si>
  <si>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</si>
  <si>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</si>
  <si>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</si>
  <si>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</si>
  <si>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</si>
  <si>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</si>
  <si>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</si>
  <si>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</si>
  <si>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</si>
  <si>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</si>
  <si>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</si>
  <si>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</si>
  <si>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</si>
  <si>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</si>
  <si>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</si>
  <si>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</si>
  <si>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</si>
  <si>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</si>
  <si>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</si>
  <si>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</si>
  <si>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</si>
  <si>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</si>
  <si>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</si>
  <si>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</si>
  <si>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</si>
  <si>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</si>
  <si>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</si>
  <si>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</si>
  <si>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</si>
  <si>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</si>
  <si>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</si>
  <si>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</si>
  <si>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</si>
  <si>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</si>
  <si>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</si>
  <si>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</si>
  <si>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</si>
  <si>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</si>
  <si>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</si>
  <si>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</si>
  <si>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</si>
  <si>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</si>
  <si>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</si>
  <si>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</si>
  <si>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</si>
  <si>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</si>
  <si>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</si>
  <si>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</si>
  <si>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</si>
  <si>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</si>
  <si>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</si>
  <si>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</si>
  <si>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</si>
  <si>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</si>
  <si>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</si>
  <si>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</si>
  <si>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</si>
  <si>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</si>
  <si>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</si>
  <si>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</si>
  <si>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</si>
  <si>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</si>
  <si>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</si>
  <si>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</si>
  <si>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</si>
  <si>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</si>
  <si>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</si>
  <si>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</si>
  <si>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</si>
  <si>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</si>
  <si>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</si>
  <si>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</si>
  <si>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</si>
  <si>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</si>
  <si>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</si>
  <si>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</si>
  <si>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</si>
  <si>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</si>
  <si>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</si>
  <si>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</si>
  <si>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</si>
  <si>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</si>
  <si>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</si>
  <si>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</si>
  <si>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</si>
  <si>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</si>
  <si>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</si>
  <si>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</si>
  <si>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</si>
  <si>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</si>
  <si>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</si>
  <si>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</si>
  <si>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</si>
  <si>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</si>
  <si>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</si>
  <si>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</si>
  <si>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</si>
  <si>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</si>
  <si>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</si>
  <si>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</si>
  <si>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</si>
  <si>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</si>
  <si>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</si>
  <si>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</si>
  <si>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</si>
  <si>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</si>
  <si>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</si>
  <si>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</si>
  <si>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</si>
  <si>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</si>
  <si>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</si>
  <si>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</si>
  <si>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</si>
  <si>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</si>
  <si>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</si>
  <si>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</si>
  <si>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</si>
  <si>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</si>
  <si>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</si>
  <si>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</si>
  <si>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</si>
  <si>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</si>
  <si>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</si>
  <si>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</si>
  <si>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</si>
  <si>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</si>
  <si>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</si>
  <si>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</si>
  <si>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</si>
  <si>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</si>
  <si>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</si>
  <si>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</si>
  <si>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</si>
  <si>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</si>
  <si>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</si>
  <si>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</si>
  <si>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</si>
  <si>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</si>
  <si>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</si>
  <si>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</si>
  <si>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</si>
  <si>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</si>
  <si>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</si>
  <si>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</si>
  <si>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</si>
  <si>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</si>
  <si>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</si>
  <si>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</si>
  <si>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</si>
  <si>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</si>
  <si>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</si>
  <si>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</si>
  <si>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</si>
  <si>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05173400</t>
  </si>
  <si>
    <t>L'ARIEGE</t>
  </si>
  <si>
    <t>L'ARIEGE EN AVAL D'AX LES THERMES</t>
  </si>
  <si>
    <t>IBMR223-05765</t>
  </si>
  <si>
    <t>Agence de l'Eau Adour Garonne</t>
  </si>
  <si>
    <t>41749411900056</t>
  </si>
  <si>
    <t>AQUABIO</t>
  </si>
  <si>
    <t>GAUCHE</t>
  </si>
  <si>
    <t>Amaia FONTAN (Autre) - Marie FRANCOIS (Technicienne Hydrobiologiste)</t>
  </si>
  <si>
    <t>IBMR Standard</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</si>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</sst>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7.4">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15">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601278</v>
      </c>
      <c r="G10" s="97"/>
      <c r="H10" s="98"/>
    </row>
    <row r="11" spans="1:8" ht="15">
      <c r="A11" s="10" t="s">
        <v>2281</v>
      </c>
      <c r="B11" s="47">
        <v>44785</v>
      </c>
      <c r="D11" s="10" t="s">
        <v>2284</v>
      </c>
      <c r="E11" s="52">
        <v>6182665</v>
      </c>
      <c r="G11" s="97"/>
      <c r="H11" s="98"/>
    </row>
    <row r="12" spans="1:8" ht="15">
      <c r="A12" s="10" t="s">
        <v>2287</v>
      </c>
      <c r="B12" s="52" t="s">
        <v>5291</v>
      </c>
      <c r="D12" s="10" t="s">
        <v>2285</v>
      </c>
      <c r="E12" s="52">
        <v>601188</v>
      </c>
      <c r="G12" s="99"/>
      <c r="H12" s="100"/>
    </row>
    <row r="13" spans="1:5" ht="17.25" customHeight="1" thickBot="1">
      <c r="A13" s="2"/>
      <c r="B13" s="55"/>
      <c r="D13" s="10" t="s">
        <v>2286</v>
      </c>
      <c r="E13" s="52">
        <v>6182710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601278</v>
      </c>
    </row>
    <row r="18" spans="1:3" ht="15">
      <c r="A18" s="111"/>
      <c r="B18" s="49" t="s">
        <v>2271</v>
      </c>
      <c r="C18" s="61">
        <f>E11</f>
        <v>6182665</v>
      </c>
    </row>
    <row r="19" spans="1:2" ht="15">
      <c r="A19" s="3" t="s">
        <v>2063</v>
      </c>
      <c r="B19" s="29">
        <v>661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26</v>
      </c>
      <c r="D35" s="28" t="s">
        <v>2288</v>
      </c>
      <c r="E35" s="32">
        <v>74</v>
      </c>
    </row>
    <row r="36" spans="1:5" s="7" customFormat="1" ht="15" customHeight="1">
      <c r="A36" s="5" t="s">
        <v>2113</v>
      </c>
      <c r="B36" s="30">
        <v>30</v>
      </c>
      <c r="C36" s="6"/>
      <c r="D36" s="8" t="s">
        <v>2112</v>
      </c>
      <c r="E36" s="30">
        <v>70</v>
      </c>
    </row>
    <row r="37" spans="1:5" s="7" customFormat="1" ht="15" customHeight="1">
      <c r="A37" s="5" t="s">
        <v>2111</v>
      </c>
      <c r="B37" s="30">
        <v>20</v>
      </c>
      <c r="C37" s="6"/>
      <c r="D37" s="8" t="s">
        <v>2110</v>
      </c>
      <c r="E37" s="30">
        <v>25</v>
      </c>
    </row>
    <row r="38" spans="1:5" s="7" customFormat="1" ht="15" customHeight="1">
      <c r="A38" s="5" t="s">
        <v>2115</v>
      </c>
      <c r="B38" s="30">
        <v>0.01</v>
      </c>
      <c r="C38" s="6"/>
      <c r="D38" s="8" t="s">
        <v>2115</v>
      </c>
      <c r="E38" s="30">
        <v>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3</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5</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0</v>
      </c>
      <c r="C59" s="6"/>
      <c r="D59" s="10" t="s">
        <v>2093</v>
      </c>
      <c r="E59" s="9">
        <v>3</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2</v>
      </c>
    </row>
    <row r="66" spans="1:5" s="15" customFormat="1" ht="15">
      <c r="A66" s="3" t="s">
        <v>2088</v>
      </c>
      <c r="B66" s="9">
        <v>2</v>
      </c>
      <c r="C66" s="6"/>
      <c r="D66" s="10" t="s">
        <v>2088</v>
      </c>
      <c r="E66" s="9">
        <v>5</v>
      </c>
    </row>
    <row r="67" spans="1:5" s="15" customFormat="1" ht="15">
      <c r="A67" s="3" t="s">
        <v>2087</v>
      </c>
      <c r="B67" s="9">
        <v>3</v>
      </c>
      <c r="C67" s="6"/>
      <c r="D67" s="10" t="s">
        <v>2087</v>
      </c>
      <c r="E67" s="9">
        <v>1</v>
      </c>
    </row>
    <row r="68" spans="1:5" s="15" customFormat="1" ht="15">
      <c r="A68" s="3" t="s">
        <v>2086</v>
      </c>
      <c r="B68" s="9">
        <v>4</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2</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1</v>
      </c>
      <c r="C84" s="6"/>
      <c r="D84" s="10" t="s">
        <v>2074</v>
      </c>
      <c r="E84" s="9">
        <v>2</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v>0</v>
      </c>
      <c r="C88" s="6"/>
      <c r="D88" s="10" t="s">
        <v>2070</v>
      </c>
      <c r="E88" s="9">
        <v>0</v>
      </c>
    </row>
    <row r="89" spans="1:8" s="15" customFormat="1" ht="1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 thickBot="1"/>
    <row r="95" spans="1:8" s="58" customFormat="1" ht="1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993</v>
      </c>
      <c r="B97" s="20" t="str">
        <f>IF(A97="NEWCOD",IF(ISBLANK(G97),"renseigner le champ 'Nouveau taxon'",G97),VLOOKUP(A97,'Ref Taxo'!A:B,2,FALSE))</f>
        <v>Jungermannia atrovirens</v>
      </c>
      <c r="C97" s="21">
        <f>IF(A97="NEWCOD",IF(ISBLANK(H97),"NoCod",H97),VLOOKUP(A97,'Ref Taxo'!A:D,4,FALSE))</f>
        <v>19820</v>
      </c>
      <c r="D97" s="34">
        <v>0</v>
      </c>
      <c r="E97" s="35">
        <v>0.009999999776482582</v>
      </c>
      <c r="F97" s="35" t="s">
        <v>2294</v>
      </c>
      <c r="G97" s="77"/>
      <c r="H97" s="78"/>
    </row>
    <row r="98" spans="1:8" ht="15">
      <c r="A98" s="33" t="s">
        <v>1425</v>
      </c>
      <c r="B98" s="20" t="str">
        <f>IF(A98="NEWCOD",IF(ISBLANK(G98),"renseigner le champ 'Nouveau taxon'",G98),VLOOKUP(A98,'Ref Taxo'!A:B,2,FALSE))</f>
        <v>Rhynchostegium riparioides</v>
      </c>
      <c r="C98" s="21">
        <f>IF(A98="NEWCOD",IF(ISBLANK(H98),"NoCod",H98),VLOOKUP(A98,'Ref Taxo'!A:D,4,FALSE))</f>
        <v>1268</v>
      </c>
      <c r="D98" s="34">
        <v>0</v>
      </c>
      <c r="E98" s="35">
        <v>0.009999999776482582</v>
      </c>
      <c r="F98" s="35" t="s">
        <v>2294</v>
      </c>
      <c r="G98" s="79"/>
      <c r="H98" s="80"/>
    </row>
    <row r="99" spans="1:8" ht="15">
      <c r="A99" s="33" t="s">
        <v>870</v>
      </c>
      <c r="B99" s="20" t="str">
        <f>IF(A99="NEWCOD",IF(ISBLANK(G99),"renseigner le champ 'Nouveau taxon'",G99),VLOOKUP(A99,'Ref Taxo'!A:B,2,FALSE))</f>
        <v>Hygroamblystegium fluviatile</v>
      </c>
      <c r="C99" s="21">
        <f>IF(A99="NEWCOD",IF(ISBLANK(H99),"NoCod",H99),VLOOKUP(A99,'Ref Taxo'!A:D,4,FALSE))</f>
        <v>1237</v>
      </c>
      <c r="D99" s="34">
        <v>0</v>
      </c>
      <c r="E99" s="35">
        <v>0.009999999776482582</v>
      </c>
      <c r="F99" s="35" t="s">
        <v>2294</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v>
      </c>
      <c r="E100" s="35">
        <v>0.009999999776482582</v>
      </c>
      <c r="F100" s="35" t="s">
        <v>2294</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v>
      </c>
      <c r="E101" s="35">
        <v>0.009999999776482582</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v>
      </c>
      <c r="E102" s="35">
        <v>0.009999999776482582</v>
      </c>
      <c r="F102" s="35" t="s">
        <v>2294</v>
      </c>
      <c r="G102" s="79"/>
      <c r="H102" s="80"/>
    </row>
    <row r="103" spans="1:8" ht="15">
      <c r="A103" s="33" t="s">
        <v>462</v>
      </c>
      <c r="B103" s="20" t="str">
        <f>IF(A103="NEWCOD",IF(ISBLANK(G103),"renseigner le champ 'Nouveau taxon'",G103),VLOOKUP(A103,'Ref Taxo'!A:B,2,FALSE))</f>
        <v>Collema fluviatile</v>
      </c>
      <c r="C103" s="21">
        <f>IF(A103="NEWCOD",IF(ISBLANK(H103),"NoCod",H103),VLOOKUP(A103,'Ref Taxo'!A:D,4,FALSE))</f>
        <v>19600</v>
      </c>
      <c r="D103" s="34">
        <v>0</v>
      </c>
      <c r="E103" s="35">
        <v>0.009999999776482582</v>
      </c>
      <c r="F103" s="35" t="s">
        <v>2294</v>
      </c>
      <c r="G103" s="79"/>
      <c r="H103" s="80"/>
    </row>
    <row r="104" spans="1:8" ht="15">
      <c r="A104" s="33" t="s">
        <v>1977</v>
      </c>
      <c r="B104" s="20" t="str">
        <f>IF(A104="NEWCOD",IF(ISBLANK(G104),"renseigner le champ 'Nouveau taxon'",G104),VLOOKUP(A104,'Ref Taxo'!A:B,2,FALSE))</f>
        <v>Ulothrix</v>
      </c>
      <c r="C104" s="21">
        <f>IF(A104="NEWCOD",IF(ISBLANK(H104),"NoCod",H104),VLOOKUP(A104,'Ref Taxo'!A:D,4,FALSE))</f>
        <v>1142</v>
      </c>
      <c r="D104" s="34">
        <v>0.009999999776482582</v>
      </c>
      <c r="E104" s="35">
        <v>0.009999999776482582</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0.009999999776482582</v>
      </c>
      <c r="E105" s="35">
        <v>0.009999999776482582</v>
      </c>
      <c r="F105" s="35" t="s">
        <v>2294</v>
      </c>
      <c r="G105" s="79"/>
      <c r="H105" s="80"/>
    </row>
    <row r="106" spans="1:8" ht="15">
      <c r="A106" s="33" t="s">
        <v>418</v>
      </c>
      <c r="B106" s="20" t="str">
        <f>IF(A106="NEWCOD",IF(ISBLANK(G106),"renseigner le champ 'Nouveau taxon'",G106),VLOOKUP(A106,'Ref Taxo'!A:B,2,FALSE))</f>
        <v>Chiloscyphus polyanthos</v>
      </c>
      <c r="C106" s="21">
        <f>IF(A106="NEWCOD",IF(ISBLANK(H106),"NoCod",H106),VLOOKUP(A106,'Ref Taxo'!A:D,4,FALSE))</f>
        <v>1186</v>
      </c>
      <c r="D106" s="34">
        <v>0.009999999776482582</v>
      </c>
      <c r="E106" s="35">
        <v>0.009999999776482582</v>
      </c>
      <c r="F106" s="35" t="s">
        <v>2294</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0.009999999776482582</v>
      </c>
      <c r="E107" s="35">
        <v>0.10000000149011612</v>
      </c>
      <c r="F107" s="35" t="s">
        <v>2294</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0.009999999776482582</v>
      </c>
      <c r="E108" s="35">
        <v>0.009999999776482582</v>
      </c>
      <c r="F108" s="35" t="s">
        <v>2294</v>
      </c>
      <c r="G108" s="79"/>
      <c r="H108" s="80"/>
    </row>
    <row r="109" spans="1:8" ht="15">
      <c r="A109" s="33" t="s">
        <v>1437</v>
      </c>
      <c r="B109" s="20" t="str">
        <f>IF(A109="NEWCOD",IF(ISBLANK(G109),"renseigner le champ 'Nouveau taxon'",G109),VLOOKUP(A109,'Ref Taxo'!A:B,2,FALSE))</f>
        <v>Poa</v>
      </c>
      <c r="C109" s="21">
        <f>IF(A109="NEWCOD",IF(ISBLANK(H109),"NoCod",H109),VLOOKUP(A109,'Ref Taxo'!A:D,4,FALSE))</f>
        <v>1580</v>
      </c>
      <c r="D109" s="34">
        <v>0.009999999776482582</v>
      </c>
      <c r="E109" s="35">
        <v>0.009999999776482582</v>
      </c>
      <c r="F109" s="35" t="s">
        <v>2294</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0.009999999776482582</v>
      </c>
      <c r="E110" s="35">
        <v>0.009999999776482582</v>
      </c>
      <c r="F110" s="35" t="s">
        <v>2294</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v>0.009999999776482582</v>
      </c>
      <c r="E111" s="35">
        <v>0</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28.8">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Séverine Excoffon</cp:lastModifiedBy>
  <cp:lastPrinted>2017-08-03T14:39:23Z</cp:lastPrinted>
  <dcterms:created xsi:type="dcterms:W3CDTF">2017-07-26T12:29:11Z</dcterms:created>
  <dcterms:modified xsi:type="dcterms:W3CDTF">2022-11-30T11:42:57Z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