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6090" sheetId="2" r:id="rId2"/>
    <sheet name="Mises à jour" sheetId="3" r:id="rId3"/>
  </sheets>
  <definedNames/>
  <calcPr calcId="145621"/>
</workbook>
</file>

<file path=xl/sharedStrings.xml><?xml version="1.0" encoding="utf-8"?>
<sst xmlns="http://schemas.openxmlformats.org/spreadsheetml/2006/main" count="6491" uniqueCount="5306">
  <si>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</si>
  <si>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</si>
  <si>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</si>
  <si>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</si>
  <si>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</si>
  <si>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</si>
  <si>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</si>
  <si>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</si>
  <si>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</si>
  <si>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</si>
  <si>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</si>
  <si>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</si>
  <si>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</si>
  <si>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</si>
  <si>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</si>
  <si>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</si>
  <si>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</si>
  <si>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</si>
  <si>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</si>
  <si>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</si>
  <si>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</si>
  <si>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</si>
  <si>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</si>
  <si>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</si>
  <si>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</si>
  <si>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</si>
  <si>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</si>
  <si>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</si>
  <si>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</si>
  <si>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</si>
  <si>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</si>
  <si>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</si>
  <si>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</si>
  <si>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</si>
  <si>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</si>
  <si>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</si>
  <si>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</si>
  <si>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</si>
  <si>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</si>
  <si>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</si>
  <si>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</si>
  <si>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</si>
  <si>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</si>
  <si>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</si>
  <si>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</si>
  <si>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</si>
  <si>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</si>
  <si>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</si>
  <si>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</si>
  <si>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</si>
  <si>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</si>
  <si>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</si>
  <si>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</si>
  <si>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</si>
  <si>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</si>
  <si>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</si>
  <si>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</si>
  <si>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</si>
  <si>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</si>
  <si>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</si>
  <si>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</si>
  <si>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</si>
  <si>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</si>
  <si>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</si>
  <si>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</si>
  <si>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</si>
  <si>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</si>
  <si>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</si>
  <si>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</si>
  <si>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</si>
  <si>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</si>
  <si>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</si>
  <si>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</si>
  <si>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</si>
  <si>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</si>
  <si>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</si>
  <si>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</si>
  <si>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</si>
  <si>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</si>
  <si>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</si>
  <si>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</si>
  <si>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</si>
  <si>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</si>
  <si>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</si>
  <si>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</si>
  <si>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</si>
  <si>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</si>
  <si>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</si>
  <si>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</si>
  <si>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</si>
  <si>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</si>
  <si>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</si>
  <si>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</si>
  <si>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</si>
  <si>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</si>
  <si>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</si>
  <si>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</si>
  <si>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</si>
  <si>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</si>
  <si>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</si>
  <si>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</si>
  <si>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</si>
  <si>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</si>
  <si>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</si>
  <si>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</si>
  <si>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</si>
  <si>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</si>
  <si>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</si>
  <si>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</si>
  <si>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</si>
  <si>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</si>
  <si>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</si>
  <si>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</si>
  <si>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</si>
  <si>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</si>
  <si>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</si>
  <si>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</si>
  <si>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</si>
  <si>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</si>
  <si>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</si>
  <si>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</si>
  <si>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</si>
  <si>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</si>
  <si>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</si>
  <si>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</si>
  <si>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</si>
  <si>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</si>
  <si>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</si>
  <si>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</si>
  <si>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</si>
  <si>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</si>
  <si>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</si>
  <si>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</si>
  <si>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</si>
  <si>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</si>
  <si>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</si>
  <si>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</si>
  <si>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</si>
  <si>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</si>
  <si>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</si>
  <si>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</si>
  <si>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</si>
  <si>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</si>
  <si>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</si>
  <si>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</si>
  <si>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</si>
  <si>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</si>
  <si>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</si>
  <si>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</si>
  <si>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</si>
  <si>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</si>
  <si>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</si>
  <si>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</si>
  <si>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</si>
  <si>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</si>
  <si>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</si>
  <si>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</si>
  <si>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</si>
  <si>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</si>
  <si>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</si>
  <si>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</si>
  <si>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</si>
  <si>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</si>
  <si>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</si>
  <si>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</si>
  <si>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</si>
  <si>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</si>
  <si>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</si>
  <si>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</si>
  <si>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</si>
  <si>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</si>
  <si>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</si>
  <si>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</si>
  <si>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</si>
  <si>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</si>
  <si>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</si>
  <si>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</si>
  <si>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</si>
  <si>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</si>
  <si>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</si>
  <si>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</si>
  <si>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</si>
  <si>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</si>
  <si>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</si>
  <si>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</si>
  <si>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</si>
  <si>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</si>
  <si>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</si>
  <si>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</si>
  <si>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</si>
  <si>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</si>
  <si>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</si>
  <si>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</si>
  <si>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</si>
  <si>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</si>
  <si>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</si>
  <si>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</si>
  <si>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</si>
  <si>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</si>
  <si>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</si>
  <si>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</si>
  <si>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</si>
  <si>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</si>
  <si>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</si>
  <si>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</si>
  <si>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</si>
  <si>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</si>
  <si>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</si>
  <si>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</si>
  <si>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</si>
  <si>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</si>
  <si>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</si>
  <si>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</si>
  <si>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</si>
  <si>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</si>
  <si>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</si>
  <si>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</si>
  <si>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</si>
  <si>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</si>
  <si>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</si>
  <si>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</si>
  <si>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</si>
  <si>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</si>
  <si>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</si>
  <si>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</si>
  <si>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</si>
  <si>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</si>
  <si>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</si>
  <si>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</si>
  <si>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</si>
  <si>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</si>
  <si>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</si>
  <si>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</si>
  <si>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</si>
  <si>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</si>
  <si>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</si>
  <si>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</si>
  <si>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</si>
  <si>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</si>
  <si>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</si>
  <si>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</si>
  <si>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</si>
  <si>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</si>
  <si>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</si>
  <si>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</si>
  <si>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</si>
  <si>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</si>
  <si>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</si>
  <si>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</si>
  <si>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</si>
  <si>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</si>
  <si>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</si>
  <si>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</si>
  <si>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</si>
  <si>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</si>
  <si>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</si>
  <si>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</si>
  <si>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</si>
  <si>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</si>
  <si>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</si>
  <si>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</si>
  <si>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</si>
  <si>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</si>
  <si>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</si>
  <si>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</si>
  <si>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</si>
  <si>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</si>
  <si>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</si>
  <si>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</si>
  <si>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</si>
  <si>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</si>
  <si>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</si>
  <si>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</si>
  <si>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</si>
  <si>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</si>
  <si>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</si>
  <si>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</si>
  <si>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</si>
  <si>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</si>
  <si>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</si>
  <si>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</si>
  <si>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</si>
  <si>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</si>
  <si>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</si>
  <si>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</si>
  <si>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</si>
  <si>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</si>
  <si>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</si>
  <si>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</si>
  <si>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</si>
  <si>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</si>
  <si>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</si>
  <si>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</si>
  <si>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</si>
  <si>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</si>
  <si>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</si>
  <si>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</si>
  <si>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</si>
  <si>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</si>
  <si>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</si>
  <si>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</si>
  <si>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</si>
  <si>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</si>
  <si>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</si>
  <si>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</si>
  <si>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</si>
  <si>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</si>
  <si>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</si>
  <si>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</si>
  <si>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</si>
  <si>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</si>
  <si>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</si>
  <si>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</si>
  <si>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</si>
  <si>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</si>
  <si>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</si>
  <si>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</si>
  <si>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</si>
  <si>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</si>
  <si>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</si>
  <si>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</si>
  <si>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</si>
  <si>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</si>
  <si>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</si>
  <si>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</si>
  <si>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</si>
  <si>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</si>
  <si>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</si>
  <si>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</si>
  <si>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</si>
  <si>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</si>
  <si>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</si>
  <si>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</si>
  <si>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</si>
  <si>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</si>
  <si>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</si>
  <si>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</si>
  <si>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</si>
  <si>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</si>
  <si>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</si>
  <si>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</si>
  <si>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</si>
  <si>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</si>
  <si>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</si>
  <si>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</si>
  <si>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</si>
  <si>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</si>
  <si>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</si>
  <si>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</si>
  <si>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</si>
  <si>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</si>
  <si>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</si>
  <si>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</si>
  <si>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</si>
  <si>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</si>
  <si>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</si>
  <si>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</si>
  <si>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</si>
  <si>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</si>
  <si>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</si>
  <si>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</si>
  <si>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</si>
  <si>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</si>
  <si>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</si>
  <si>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</si>
  <si>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</si>
  <si>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</si>
  <si>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</si>
  <si>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</si>
  <si>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</si>
  <si>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</si>
  <si>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</si>
  <si>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</si>
  <si>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</si>
  <si>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</si>
  <si>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</si>
  <si>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</si>
  <si>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</si>
  <si>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</si>
  <si>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</si>
  <si>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</si>
  <si>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</si>
  <si>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</si>
  <si>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</si>
  <si>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</si>
  <si>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</si>
  <si>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</si>
  <si>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</si>
  <si>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</si>
  <si>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</si>
  <si>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</si>
  <si>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</si>
  <si>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</si>
  <si>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</si>
  <si>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</si>
  <si>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</si>
  <si>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</si>
  <si>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</si>
  <si>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</si>
  <si>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</si>
  <si>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</si>
  <si>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</si>
  <si>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</si>
  <si>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</si>
  <si>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</si>
  <si>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</si>
  <si>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</si>
  <si>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</si>
  <si>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</si>
  <si>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</si>
  <si>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</si>
  <si>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</si>
  <si>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</si>
  <si>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</si>
  <si>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</si>
  <si>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</si>
  <si>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</si>
  <si>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</si>
  <si>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</si>
  <si>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</si>
  <si>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</si>
  <si>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</si>
  <si>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</si>
  <si>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</si>
  <si>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</si>
  <si>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</si>
  <si>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</si>
  <si>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</si>
  <si>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</si>
  <si>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</si>
  <si>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</si>
  <si>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</si>
  <si>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</si>
  <si>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</si>
  <si>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</si>
  <si>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</si>
  <si>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</si>
  <si>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</si>
  <si>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</si>
  <si>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</si>
  <si>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</si>
  <si>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</si>
  <si>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</si>
  <si>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</si>
  <si>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</si>
  <si>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</si>
  <si>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</si>
  <si>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</si>
  <si>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</si>
  <si>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</si>
  <si>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</si>
  <si>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</si>
  <si>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</si>
  <si>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</si>
  <si>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</si>
  <si>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</si>
  <si>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</si>
  <si>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</si>
  <si>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</si>
  <si>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</si>
  <si>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</si>
  <si>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</si>
  <si>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</si>
  <si>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</si>
  <si>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</si>
  <si>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</si>
  <si>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</si>
  <si>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</si>
  <si>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</si>
  <si>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</si>
  <si>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</si>
  <si>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</si>
  <si>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</si>
  <si>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</si>
  <si>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</si>
  <si>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</si>
  <si>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</si>
  <si>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</si>
  <si>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</si>
  <si>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</si>
  <si>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</si>
  <si>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</si>
  <si>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</si>
  <si>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</si>
  <si>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</si>
  <si>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</si>
  <si>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</si>
  <si>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</si>
  <si>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</si>
  <si>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</si>
  <si>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</si>
  <si>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</si>
  <si>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</si>
  <si>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</si>
  <si>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</si>
  <si>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</si>
  <si>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</si>
  <si>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</si>
  <si>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</si>
  <si>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</si>
  <si>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</si>
  <si>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</si>
  <si>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</si>
  <si>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</si>
  <si>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</si>
  <si>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</si>
  <si>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</si>
  <si>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</si>
  <si>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</si>
  <si>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</si>
  <si>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</si>
  <si>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</si>
  <si>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</si>
  <si>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</si>
  <si>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</si>
  <si>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</si>
  <si>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</si>
  <si>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</si>
  <si>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</si>
  <si>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</si>
  <si>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</si>
  <si>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</si>
  <si>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</si>
  <si>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</si>
  <si>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</si>
  <si>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</si>
  <si>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</si>
  <si>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</si>
  <si>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</si>
  <si>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</si>
  <si>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</si>
  <si>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</si>
  <si>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</si>
  <si>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</si>
  <si>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</si>
  <si>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</si>
  <si>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</si>
  <si>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</si>
  <si>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</si>
  <si>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</si>
  <si>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</si>
  <si>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</si>
  <si>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</si>
  <si>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</si>
  <si>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</si>
  <si>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</si>
  <si>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</si>
  <si>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</si>
  <si>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</si>
  <si>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</si>
  <si>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</si>
  <si>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</si>
  <si>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</si>
  <si>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</si>
  <si>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</si>
  <si>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</si>
  <si>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</si>
  <si>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</si>
  <si>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</si>
  <si>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</si>
  <si>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</si>
  <si>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</si>
  <si>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</si>
  <si>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</si>
  <si>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</si>
  <si>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</si>
  <si>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</si>
  <si>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</si>
  <si>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</si>
  <si>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</si>
  <si>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</si>
  <si>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</si>
  <si>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</si>
  <si>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</si>
  <si>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</si>
  <si>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</si>
  <si>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</si>
  <si>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</si>
  <si>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</si>
  <si>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</si>
  <si>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</si>
  <si>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</si>
  <si>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</si>
  <si>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</si>
  <si>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</si>
  <si>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</si>
  <si>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</si>
  <si>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</si>
  <si>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</si>
  <si>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</si>
  <si>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</si>
  <si>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</si>
  <si>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</si>
  <si>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</si>
  <si>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</si>
  <si>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</si>
  <si>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</si>
  <si>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</si>
  <si>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</si>
  <si>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</si>
  <si>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</si>
  <si>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</si>
  <si>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</si>
  <si>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</si>
  <si>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</si>
  <si>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</si>
  <si>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</si>
  <si>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</si>
  <si>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</si>
  <si>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</si>
  <si>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</si>
  <si>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</si>
  <si>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</si>
  <si>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</si>
  <si>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</si>
  <si>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</si>
  <si>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</si>
  <si>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</si>
  <si>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</si>
  <si>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</si>
  <si>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</si>
  <si>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</si>
  <si>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</si>
  <si>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</si>
  <si>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</si>
  <si>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</si>
  <si>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</si>
  <si>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</si>
  <si>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</si>
  <si>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</si>
  <si>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</si>
  <si>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</si>
  <si>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</si>
  <si>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</si>
  <si>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</si>
  <si>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</si>
  <si>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</si>
  <si>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</si>
  <si>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</si>
  <si>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</si>
  <si>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</si>
  <si>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</si>
  <si>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</si>
  <si>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</si>
  <si>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</si>
  <si>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</si>
  <si>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</si>
  <si>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</si>
  <si>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</si>
  <si>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</si>
  <si>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</si>
  <si>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</si>
  <si>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</si>
  <si>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</si>
  <si>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</si>
  <si>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</si>
  <si>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</si>
  <si>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</si>
  <si>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</si>
  <si>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</si>
  <si>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</si>
  <si>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</si>
  <si>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</si>
  <si>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</si>
  <si>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</si>
  <si>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</si>
  <si>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</si>
  <si>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</si>
  <si>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</si>
  <si>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</si>
  <si>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</si>
  <si>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</si>
  <si>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</si>
  <si>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</si>
  <si>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</si>
  <si>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</si>
  <si>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</si>
  <si>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</si>
  <si>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</si>
  <si>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</si>
  <si>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</si>
  <si>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</si>
  <si>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</si>
  <si>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</si>
  <si>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</si>
  <si>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</si>
  <si>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</si>
  <si>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</si>
  <si>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</si>
  <si>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</si>
  <si>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</si>
  <si>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</si>
  <si>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</si>
  <si>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</si>
  <si>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</si>
  <si>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</si>
  <si>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</si>
  <si>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</si>
  <si>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</si>
  <si>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</si>
  <si>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</si>
  <si>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</si>
  <si>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</si>
  <si>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</si>
  <si>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</si>
  <si>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</si>
  <si>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</si>
  <si>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</si>
  <si>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</si>
  <si>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</si>
  <si>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</si>
  <si>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</si>
  <si>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</si>
  <si>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</si>
  <si>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</si>
  <si>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</si>
  <si>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</si>
  <si>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</si>
  <si>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</si>
  <si>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</si>
  <si>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</si>
  <si>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</si>
  <si>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</si>
  <si>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</si>
  <si>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</si>
  <si>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</si>
  <si>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</si>
  <si>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</si>
  <si>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</si>
  <si>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</si>
  <si>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</si>
  <si>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</si>
  <si>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</si>
  <si>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</si>
  <si>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</si>
  <si>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</si>
  <si>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</si>
  <si>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</si>
  <si>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</si>
  <si>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</si>
  <si>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</si>
  <si>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</si>
  <si>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</si>
  <si>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</si>
  <si>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</si>
  <si>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</si>
  <si>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</si>
  <si>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</si>
  <si>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</si>
  <si>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</si>
  <si>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</si>
  <si>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</si>
  <si>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</si>
  <si>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</si>
  <si>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</si>
  <si>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</si>
  <si>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</si>
  <si>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</si>
  <si>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</si>
  <si>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</si>
  <si>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</si>
  <si>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</si>
  <si>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</si>
  <si>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</si>
  <si>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</si>
  <si>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</si>
  <si>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</si>
  <si>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</si>
  <si>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</si>
  <si>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</si>
  <si>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</si>
  <si>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</si>
  <si>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</si>
  <si>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</si>
  <si>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</si>
  <si>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</si>
  <si>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</si>
  <si>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</si>
  <si>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</si>
  <si>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</si>
  <si>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</si>
  <si>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</si>
  <si>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</si>
  <si>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</si>
  <si>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</si>
  <si>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</si>
  <si>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</si>
  <si>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</si>
  <si>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</si>
  <si>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</si>
  <si>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</si>
  <si>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</si>
  <si>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</si>
  <si>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</si>
  <si>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</si>
  <si>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</si>
  <si>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</si>
  <si>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</si>
  <si>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</si>
  <si>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</si>
  <si>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</si>
  <si>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</si>
  <si>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</si>
  <si>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</si>
  <si>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</si>
  <si>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</si>
  <si>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</si>
  <si>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</si>
  <si>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</si>
  <si>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</si>
  <si>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</si>
  <si>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</si>
  <si>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</si>
  <si>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</si>
  <si>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</si>
  <si>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</si>
  <si>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</si>
  <si>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</si>
  <si>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</si>
  <si>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</si>
  <si>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</si>
  <si>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</si>
  <si>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</si>
  <si>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</si>
  <si>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</si>
  <si>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</si>
  <si>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</si>
  <si>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</si>
  <si>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</si>
  <si>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</si>
  <si>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</si>
  <si>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</si>
  <si>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</si>
  <si>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</si>
  <si>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</si>
  <si>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</si>
  <si>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</si>
  <si>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</si>
  <si>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</si>
  <si>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</si>
  <si>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</si>
  <si>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</si>
  <si>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</si>
  <si>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</si>
  <si>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</si>
  <si>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</si>
  <si>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</si>
  <si>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</si>
  <si>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</si>
  <si>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</si>
  <si>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</si>
  <si>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</si>
  <si>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</si>
  <si>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</si>
  <si>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</si>
  <si>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</si>
  <si>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</si>
  <si>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</si>
  <si>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</si>
  <si>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</si>
  <si>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</si>
  <si>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</si>
  <si>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</si>
  <si>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</si>
  <si>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</si>
  <si>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</si>
  <si>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</si>
  <si>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</si>
  <si>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</si>
  <si>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</si>
  <si>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</si>
  <si>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</si>
  <si>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</si>
  <si>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</si>
  <si>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</si>
  <si>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</si>
  <si>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</si>
  <si>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</si>
  <si>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</si>
  <si>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</si>
  <si>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</si>
  <si>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</si>
  <si>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</si>
  <si>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</si>
  <si>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</si>
  <si>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</si>
  <si>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</si>
  <si>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</si>
  <si>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</si>
  <si>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</si>
  <si>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</si>
  <si>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</si>
  <si>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</si>
  <si>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</si>
  <si>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</si>
  <si>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</si>
  <si>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</si>
  <si>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</si>
  <si>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</si>
  <si>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</si>
  <si>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</si>
  <si>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</si>
  <si>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</si>
  <si>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</si>
  <si>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</si>
  <si>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</si>
  <si>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</si>
  <si>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</si>
  <si>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</si>
  <si>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</si>
  <si>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</si>
  <si>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</si>
  <si>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</si>
  <si>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</si>
  <si>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</si>
  <si>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</si>
  <si>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</si>
  <si>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</si>
  <si>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</si>
  <si>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</si>
  <si>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</si>
  <si>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</si>
  <si>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</si>
  <si>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</si>
  <si>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</si>
  <si>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</si>
  <si>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</si>
  <si>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</si>
  <si>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</si>
  <si>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</si>
  <si>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</si>
  <si>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</si>
  <si>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</si>
  <si>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</si>
  <si>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</si>
  <si>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</si>
  <si>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</si>
  <si>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</si>
  <si>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</si>
  <si>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</si>
  <si>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</si>
  <si>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</si>
  <si>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</si>
  <si>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</si>
  <si>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</si>
  <si>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</si>
  <si>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</si>
  <si>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</si>
  <si>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</si>
  <si>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</si>
  <si>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</si>
  <si>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</si>
  <si>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</si>
  <si>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</si>
  <si>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</si>
  <si>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</si>
  <si>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</si>
  <si>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</si>
  <si>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</si>
  <si>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</si>
  <si>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</si>
  <si>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</si>
  <si>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</si>
  <si>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</si>
  <si>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</si>
  <si>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</si>
  <si>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</si>
  <si>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</si>
  <si>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</si>
  <si>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</si>
  <si>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</si>
  <si>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</si>
  <si>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</si>
  <si>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</si>
  <si>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</si>
  <si>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</si>
  <si>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</si>
  <si>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</si>
  <si>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</si>
  <si>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</si>
  <si>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</si>
  <si>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</si>
  <si>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</si>
  <si>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</si>
  <si>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</si>
  <si>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</si>
  <si>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</si>
  <si>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</si>
  <si>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</si>
  <si>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</si>
  <si>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</si>
  <si>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</si>
  <si>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</si>
  <si>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</si>
  <si>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</si>
  <si>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</si>
  <si>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</si>
  <si>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</si>
  <si>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</si>
  <si>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</si>
  <si>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</si>
  <si>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</si>
  <si>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</si>
  <si>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</si>
  <si>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</si>
  <si>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</si>
  <si>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</si>
  <si>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</si>
  <si>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</si>
  <si>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</si>
  <si>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</si>
  <si>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</si>
  <si>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</si>
  <si>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</si>
  <si>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</si>
  <si>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</si>
  <si>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</si>
  <si>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</si>
  <si>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</si>
  <si>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</si>
  <si>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</si>
  <si>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</si>
  <si>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</si>
  <si>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</si>
  <si>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</si>
  <si>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</si>
  <si>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</si>
  <si>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</si>
  <si>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</si>
  <si>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</si>
  <si>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</si>
  <si>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</si>
  <si>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</si>
  <si>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</si>
  <si>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</si>
  <si>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</si>
  <si>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</si>
  <si>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</si>
  <si>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</si>
  <si>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</si>
  <si>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</si>
  <si>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</si>
  <si>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</si>
  <si>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</si>
  <si>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</si>
  <si>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</si>
  <si>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</si>
  <si>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</si>
  <si>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</si>
  <si>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</si>
  <si>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</si>
  <si>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</si>
  <si>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</si>
  <si>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</si>
  <si>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</si>
  <si>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</si>
  <si>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</si>
  <si>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</si>
  <si>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</si>
  <si>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</si>
  <si>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</si>
  <si>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</si>
  <si>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</si>
  <si>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</si>
  <si>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</si>
  <si>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</si>
  <si>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</si>
  <si>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</si>
  <si>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</si>
  <si>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</si>
  <si>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</si>
  <si>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</si>
  <si>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</si>
  <si>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</si>
  <si>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</si>
  <si>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</si>
  <si>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</si>
  <si>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</si>
  <si>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</si>
  <si>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</si>
  <si>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</si>
  <si>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</si>
  <si>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</si>
  <si>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</si>
  <si>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</si>
  <si>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</si>
  <si>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</si>
  <si>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</si>
  <si>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</si>
  <si>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</si>
  <si>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</si>
  <si>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</si>
  <si>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</si>
  <si>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</si>
  <si>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</si>
  <si>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</si>
  <si>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</si>
  <si>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</si>
  <si>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</si>
  <si>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</si>
  <si>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</si>
  <si>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</si>
  <si>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</si>
  <si>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</si>
  <si>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</si>
  <si>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</si>
  <si>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</si>
  <si>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</si>
  <si>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</si>
  <si>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</si>
  <si>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</si>
  <si>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</si>
  <si>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</si>
  <si>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</si>
  <si>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</si>
  <si>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</si>
  <si>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</si>
  <si>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</si>
  <si>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</si>
  <si>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</si>
  <si>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</si>
  <si>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</si>
  <si>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</si>
  <si>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</si>
  <si>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</si>
  <si>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</si>
  <si>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</si>
  <si>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</si>
  <si>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</si>
  <si>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</si>
  <si>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</si>
  <si>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</si>
  <si>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</si>
  <si>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</si>
  <si>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</si>
  <si>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</si>
  <si>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</si>
  <si>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</si>
  <si>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</si>
  <si>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</si>
  <si>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</si>
  <si>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</si>
  <si>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</si>
  <si>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</si>
  <si>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</si>
  <si>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</si>
  <si>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</si>
  <si>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</si>
  <si>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</si>
  <si>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</si>
  <si>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</si>
  <si>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</si>
  <si>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</si>
  <si>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</si>
  <si>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</si>
  <si>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</si>
  <si>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</si>
  <si>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</si>
  <si>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</si>
  <si>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</si>
  <si>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</si>
  <si>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</si>
  <si>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</si>
  <si>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</si>
  <si>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</si>
  <si>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</si>
  <si>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</si>
  <si>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</si>
  <si>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</si>
  <si>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</si>
  <si>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</si>
  <si>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</si>
  <si>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</si>
  <si>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</si>
  <si>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</si>
  <si>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</si>
  <si>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</si>
  <si>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</si>
  <si>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</si>
  <si>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</si>
  <si>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</si>
  <si>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</si>
  <si>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</si>
  <si>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</si>
  <si>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</si>
  <si>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</si>
  <si>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</si>
  <si>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</si>
  <si>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</si>
  <si>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</si>
  <si>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</si>
  <si>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</si>
  <si>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</si>
  <si>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</si>
  <si>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</si>
  <si>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</si>
  <si>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</si>
  <si>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</si>
  <si>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</si>
  <si>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</si>
  <si>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</si>
  <si>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</si>
  <si>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</si>
  <si>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</si>
  <si>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</si>
  <si>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</si>
  <si>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</si>
  <si>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</si>
  <si>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</si>
  <si>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</si>
  <si>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</si>
  <si>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</si>
  <si>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</si>
  <si>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</si>
  <si>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</si>
  <si>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</si>
  <si>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</si>
  <si>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</si>
  <si>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</si>
  <si>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</si>
  <si>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</si>
  <si>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</si>
  <si>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</si>
  <si>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</si>
  <si>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</si>
  <si>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</si>
  <si>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</si>
  <si>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</si>
  <si>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</si>
  <si>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</si>
  <si>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</si>
  <si>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</si>
  <si>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</si>
  <si>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</si>
  <si>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</si>
  <si>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</si>
  <si>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</si>
  <si>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</si>
  <si>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</si>
  <si>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</si>
  <si>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</si>
  <si>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</si>
  <si>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</si>
  <si>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</si>
  <si>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</si>
  <si>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</si>
  <si>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</si>
  <si>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</si>
  <si>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</si>
  <si>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</si>
  <si>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</si>
  <si>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</si>
  <si>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</si>
  <si>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</si>
  <si>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</si>
  <si>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</si>
  <si>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</si>
  <si>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</si>
  <si>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</si>
  <si>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</si>
  <si>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</si>
  <si>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</si>
  <si>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</si>
  <si>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</si>
  <si>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</si>
  <si>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</si>
  <si>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</si>
  <si>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</si>
  <si>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</si>
  <si>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</si>
  <si>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</si>
  <si>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</si>
  <si>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</si>
  <si>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</si>
  <si>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</si>
  <si>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</si>
  <si>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</si>
  <si>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</si>
  <si>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</si>
  <si>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</si>
  <si>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</si>
  <si>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</si>
  <si>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</si>
  <si>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</si>
  <si>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</si>
  <si>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</si>
  <si>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</si>
  <si>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</si>
  <si>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</si>
  <si>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</si>
  <si>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</si>
  <si>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</si>
  <si>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</si>
  <si>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</si>
  <si>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</si>
  <si>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</si>
  <si>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</si>
  <si>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</si>
  <si>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</si>
  <si>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</si>
  <si>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</si>
  <si>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</si>
  <si>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</si>
  <si>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</si>
  <si>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</si>
  <si>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</si>
  <si>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</si>
  <si>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</si>
  <si>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</si>
  <si>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</si>
  <si>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</si>
  <si>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</si>
  <si>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</si>
  <si>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</si>
  <si>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</si>
  <si>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</si>
  <si>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</si>
  <si>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</si>
  <si>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</si>
  <si>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</si>
  <si>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</si>
  <si>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</si>
  <si>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</si>
  <si>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</si>
  <si>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</si>
  <si>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</si>
  <si>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</si>
  <si>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</si>
  <si>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</si>
  <si>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</si>
  <si>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</si>
  <si>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</si>
  <si>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</si>
  <si>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</si>
  <si>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</si>
  <si>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</si>
  <si>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</si>
  <si>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</si>
  <si>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</si>
  <si>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</si>
  <si>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</si>
  <si>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</si>
  <si>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</si>
  <si>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</si>
  <si>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</si>
  <si>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</si>
  <si>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</si>
  <si>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</si>
  <si>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</si>
  <si>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</si>
  <si>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</si>
  <si>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</si>
  <si>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</si>
  <si>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</si>
  <si>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</si>
  <si>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</si>
  <si>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</si>
  <si>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</si>
  <si>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</si>
  <si>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</si>
  <si>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</si>
  <si>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</si>
  <si>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</si>
  <si>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</si>
  <si>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</si>
  <si>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</si>
  <si>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</si>
  <si>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</si>
  <si>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</si>
  <si>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</si>
  <si>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</si>
  <si>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</si>
  <si>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</si>
  <si>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</si>
  <si>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</si>
  <si>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</si>
  <si>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</si>
  <si>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</si>
  <si>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</si>
  <si>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</si>
  <si>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</si>
  <si>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</si>
  <si>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</si>
  <si>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</si>
  <si>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</si>
  <si>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</si>
  <si>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</si>
  <si>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</si>
  <si>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</si>
  <si>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</si>
  <si>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</si>
  <si>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</si>
  <si>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</si>
  <si>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</si>
  <si>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</si>
  <si>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</si>
  <si>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</si>
  <si>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</si>
  <si>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</si>
  <si>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</si>
  <si>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</si>
  <si>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</si>
  <si>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</si>
  <si>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</si>
  <si>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</si>
  <si>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</si>
  <si>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</si>
  <si>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</si>
  <si>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</si>
  <si>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</si>
  <si>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</si>
  <si>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</si>
  <si>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</si>
  <si>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</si>
  <si>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</si>
  <si>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</si>
  <si>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</si>
  <si>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</si>
  <si>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</si>
  <si>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</si>
  <si>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</si>
  <si>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</si>
  <si>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</si>
  <si>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</si>
  <si>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</si>
  <si>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</si>
  <si>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</si>
  <si>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</si>
  <si>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</si>
  <si>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</si>
  <si>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</si>
  <si>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</si>
  <si>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</si>
  <si>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</si>
  <si>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</si>
  <si>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</si>
  <si>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</si>
  <si>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</si>
  <si>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</si>
  <si>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</si>
  <si>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</si>
  <si>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</si>
  <si>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</si>
  <si>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</si>
  <si>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</si>
  <si>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</si>
  <si>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</si>
  <si>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</si>
  <si>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</si>
  <si>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</si>
  <si>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</si>
  <si>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</si>
  <si>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</si>
  <si>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</si>
  <si>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</si>
  <si>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</si>
  <si>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</si>
  <si>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</si>
  <si>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</si>
  <si>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</si>
  <si>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</si>
  <si>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</si>
  <si>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</si>
  <si>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</si>
  <si>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</si>
  <si>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</si>
  <si>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</si>
  <si>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</si>
  <si>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</si>
  <si>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</si>
  <si>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</si>
  <si>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</si>
  <si>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</si>
  <si>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</si>
  <si>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</si>
  <si>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</si>
  <si>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</si>
  <si>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</si>
  <si>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</si>
  <si>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</si>
  <si>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</si>
  <si>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</si>
  <si>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</si>
  <si>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</si>
  <si>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</si>
  <si>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</si>
  <si>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</si>
  <si>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</si>
  <si>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</si>
  <si>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</si>
  <si>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</si>
  <si>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</si>
  <si>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</si>
  <si>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</si>
  <si>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</si>
  <si>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</si>
  <si>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</si>
  <si>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</si>
  <si>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</si>
  <si>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</si>
  <si>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</si>
  <si>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</si>
  <si>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</si>
  <si>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</si>
  <si>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</si>
  <si>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</si>
  <si>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</si>
  <si>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</si>
  <si>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</si>
  <si>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</si>
  <si>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</si>
  <si>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</si>
  <si>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</si>
  <si>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</si>
  <si>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</si>
  <si>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</si>
  <si>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</si>
  <si>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</si>
  <si>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</si>
  <si>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</si>
  <si>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</si>
  <si>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</si>
  <si>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</si>
  <si>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</si>
  <si>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</si>
  <si>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</si>
  <si>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</si>
  <si>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</si>
  <si>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</si>
  <si>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</si>
  <si>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</si>
  <si>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</si>
  <si>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</si>
  <si>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</si>
  <si>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</si>
  <si>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</si>
  <si>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</si>
  <si>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</si>
  <si>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</si>
  <si>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</si>
  <si>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</si>
  <si>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</si>
  <si>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</si>
  <si>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</si>
  <si>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</si>
  <si>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</si>
  <si>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</si>
  <si>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</si>
  <si>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</si>
  <si>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</si>
  <si>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</si>
  <si>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</si>
  <si>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</si>
  <si>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</si>
  <si>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</si>
  <si>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</si>
  <si>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</si>
  <si>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</si>
  <si>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</si>
  <si>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</si>
  <si>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</si>
  <si>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</si>
  <si>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</si>
  <si>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</si>
  <si>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</si>
  <si>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</si>
  <si>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</si>
  <si>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</si>
  <si>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</si>
  <si>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</si>
  <si>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</si>
  <si>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</si>
  <si>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</si>
  <si>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</si>
  <si>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</si>
  <si>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</si>
  <si>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</si>
  <si>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</si>
  <si>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</si>
  <si>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</si>
  <si>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</si>
  <si>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</si>
  <si>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</si>
  <si>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</si>
  <si>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</si>
  <si>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</si>
  <si>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</si>
  <si>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</si>
  <si>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</si>
  <si>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</si>
  <si>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</si>
  <si>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</si>
  <si>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</si>
  <si>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</si>
  <si>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</si>
  <si>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</si>
  <si>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</si>
  <si>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</si>
  <si>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</si>
  <si>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</si>
  <si>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</si>
  <si>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</si>
  <si>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</si>
  <si>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</si>
  <si>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</si>
  <si>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</si>
  <si>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</si>
  <si>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</si>
  <si>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</si>
  <si>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</si>
  <si>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</si>
  <si>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</si>
  <si>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</si>
  <si>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</si>
  <si>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</si>
  <si>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</si>
  <si>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</si>
  <si>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</si>
  <si>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</si>
  <si>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</si>
  <si>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</si>
  <si>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</si>
  <si>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</si>
  <si>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</si>
  <si>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</si>
  <si>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</si>
  <si>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</si>
  <si>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</si>
  <si>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</si>
  <si>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</si>
  <si>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</si>
  <si>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</si>
  <si>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</si>
  <si>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</si>
  <si>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</si>
  <si>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</si>
  <si>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</si>
  <si>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</si>
  <si>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</si>
  <si>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</si>
  <si>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</si>
  <si>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</si>
  <si>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</si>
  <si>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</si>
  <si>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</si>
  <si>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</si>
  <si>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</si>
  <si>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</si>
  <si>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</si>
  <si>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</si>
  <si>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</si>
  <si>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</si>
  <si>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</si>
  <si>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</si>
  <si>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</si>
  <si>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</si>
  <si>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</si>
  <si>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</si>
  <si>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</si>
  <si>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</si>
  <si>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</si>
  <si>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</si>
  <si>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</si>
  <si>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</si>
  <si>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</si>
  <si>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</si>
  <si>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</si>
  <si>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</si>
  <si>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</si>
  <si>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</si>
  <si>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</si>
  <si>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</si>
  <si>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</si>
  <si>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</si>
  <si>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</si>
  <si>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</si>
  <si>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</si>
  <si>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</si>
  <si>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</si>
  <si>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</si>
  <si>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</si>
  <si>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</si>
  <si>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</si>
  <si>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</si>
  <si>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</si>
  <si>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</si>
  <si>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</si>
  <si>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</si>
  <si>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</si>
  <si>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</si>
  <si>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</si>
  <si>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</si>
  <si>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</si>
  <si>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</si>
  <si>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</si>
  <si>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</si>
  <si>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</si>
  <si>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</si>
  <si>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</si>
  <si>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</si>
  <si>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</si>
  <si>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</si>
  <si>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</si>
  <si>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</si>
  <si>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</si>
  <si>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</si>
  <si>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</si>
  <si>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</si>
  <si>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</si>
  <si>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</si>
  <si>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</si>
  <si>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</si>
  <si>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</si>
  <si>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</si>
  <si>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</si>
  <si>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</si>
  <si>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</si>
  <si>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</si>
  <si>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</si>
  <si>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</si>
  <si>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</si>
  <si>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</si>
  <si>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</si>
  <si>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</si>
  <si>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</si>
  <si>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</si>
  <si>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</si>
  <si>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</si>
  <si>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</si>
  <si>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</si>
  <si>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</si>
  <si>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</si>
  <si>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</si>
  <si>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</si>
  <si>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</si>
  <si>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</si>
  <si>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</si>
  <si>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</si>
  <si>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</si>
  <si>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</si>
  <si>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</si>
  <si>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</si>
  <si>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</si>
  <si>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</si>
  <si>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</si>
  <si>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</si>
  <si>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</si>
  <si>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</si>
  <si>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</si>
  <si>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</si>
  <si>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</si>
  <si>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</si>
  <si>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</si>
  <si>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</si>
  <si>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</si>
  <si>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</si>
  <si>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</si>
  <si>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</si>
  <si>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</si>
  <si>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</si>
  <si>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</si>
  <si>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</si>
  <si>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</si>
  <si>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</si>
  <si>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</si>
  <si>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</si>
  <si>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</si>
  <si>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</si>
  <si>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</si>
  <si>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</si>
  <si>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</si>
  <si>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</si>
  <si>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</si>
  <si>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</si>
  <si>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</si>
  <si>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</si>
  <si>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</si>
  <si>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</si>
  <si>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</si>
  <si>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</si>
  <si>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</si>
  <si>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</si>
  <si>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</si>
  <si>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</si>
  <si>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</si>
  <si>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</si>
  <si>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</si>
  <si>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</si>
  <si>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</si>
  <si>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</si>
  <si>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</si>
  <si>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</si>
  <si>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</si>
  <si>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</si>
  <si>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</si>
  <si>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</si>
  <si>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</si>
  <si>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</si>
  <si>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</si>
  <si>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</si>
  <si>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</si>
  <si>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</si>
  <si>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</si>
  <si>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</si>
  <si>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</si>
  <si>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</si>
  <si>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</si>
  <si>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</si>
  <si>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</si>
  <si>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</si>
  <si>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</si>
  <si>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</si>
  <si>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</si>
  <si>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</si>
  <si>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</si>
  <si>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</si>
  <si>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</si>
  <si>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</si>
  <si>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</si>
  <si>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</si>
  <si>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</si>
  <si>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</si>
  <si>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</si>
  <si>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</si>
  <si>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</si>
  <si>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</si>
  <si>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</si>
  <si>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</si>
  <si>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</si>
  <si>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</si>
  <si>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</si>
  <si>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</si>
  <si>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</si>
  <si>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</si>
  <si>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</si>
  <si>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</si>
  <si>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</si>
  <si>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</si>
  <si>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</si>
  <si>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</si>
  <si>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</si>
  <si>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</si>
  <si>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</si>
  <si>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</si>
  <si>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</si>
  <si>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</si>
  <si>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</si>
  <si>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</si>
  <si>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</si>
  <si>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</si>
  <si>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</si>
  <si>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</si>
  <si>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</si>
  <si>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</si>
  <si>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</si>
  <si>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</si>
  <si>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</si>
  <si>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</si>
  <si>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</si>
  <si>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</si>
  <si>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</si>
  <si>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</si>
  <si>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</si>
  <si>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</si>
  <si>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</si>
  <si>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</si>
  <si>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</si>
  <si>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</si>
  <si>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</si>
  <si>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</si>
  <si>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</si>
  <si>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</si>
  <si>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</si>
  <si>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</si>
  <si>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</si>
  <si>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</si>
  <si>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</si>
  <si>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</si>
  <si>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</si>
  <si>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</si>
  <si>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</si>
  <si>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</si>
  <si>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</si>
  <si>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</si>
  <si>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</si>
  <si>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</si>
  <si>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</si>
  <si>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</si>
  <si>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</si>
  <si>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</si>
  <si>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</si>
  <si>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</si>
  <si>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</si>
  <si>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</si>
  <si>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</si>
  <si>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</si>
  <si>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</si>
  <si>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</si>
  <si>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</si>
  <si>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</si>
  <si>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</si>
  <si>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</si>
  <si>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</si>
  <si>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</si>
  <si>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</si>
  <si>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</si>
  <si>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</si>
  <si>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</si>
  <si>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</si>
  <si>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</si>
  <si>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</si>
  <si>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</si>
  <si>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</si>
  <si>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</si>
  <si>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</si>
  <si>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</si>
  <si>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</si>
  <si>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</si>
  <si>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</si>
  <si>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</si>
  <si>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</si>
  <si>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</si>
  <si>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</si>
  <si>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</si>
  <si>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</si>
  <si>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</si>
  <si>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</si>
  <si>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</si>
  <si>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</si>
  <si>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</si>
  <si>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</si>
  <si>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</si>
  <si>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</si>
  <si>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</si>
  <si>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</si>
  <si>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</si>
  <si>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</si>
  <si>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</si>
  <si>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</si>
  <si>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</si>
  <si>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</si>
  <si>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</si>
  <si>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</si>
  <si>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</si>
  <si>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</si>
  <si>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</si>
  <si>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</si>
  <si>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</si>
  <si>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</si>
  <si>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</si>
  <si>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</si>
  <si>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</si>
  <si>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</si>
  <si>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</si>
  <si>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</si>
  <si>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</si>
  <si>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</si>
  <si>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</si>
  <si>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</si>
  <si>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</si>
  <si>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</si>
  <si>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</si>
  <si>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</si>
  <si>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</si>
  <si>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</si>
  <si>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</si>
  <si>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</si>
  <si>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</si>
  <si>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</si>
  <si>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</si>
  <si>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</si>
  <si>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</si>
  <si>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</si>
  <si>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</si>
  <si>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</si>
  <si>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</si>
  <si>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</si>
  <si>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</si>
  <si>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</si>
  <si>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</si>
  <si>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</si>
  <si>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</si>
  <si>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</si>
  <si>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</si>
  <si>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</si>
  <si>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</si>
  <si>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</si>
  <si>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</si>
  <si>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</si>
  <si>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</si>
  <si>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</si>
  <si>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</si>
  <si>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</si>
  <si>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</si>
  <si>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</si>
  <si>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</si>
  <si>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</si>
  <si>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</si>
  <si>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</si>
  <si>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</si>
  <si>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</si>
  <si>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</si>
  <si>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</si>
  <si>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</si>
  <si>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</si>
  <si>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</si>
  <si>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</si>
  <si>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</si>
  <si>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</si>
  <si>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</si>
  <si>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</si>
  <si>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</si>
  <si>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</si>
  <si>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</si>
  <si>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</si>
  <si>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</si>
  <si>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</si>
  <si>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</si>
  <si>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</si>
  <si>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</si>
  <si>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</si>
  <si>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</si>
  <si>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</si>
  <si>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</si>
  <si>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</si>
  <si>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</si>
  <si>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</si>
  <si>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</si>
  <si>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</si>
  <si>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</si>
  <si>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</si>
  <si>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</si>
  <si>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</si>
  <si>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</si>
  <si>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</si>
  <si>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</si>
  <si>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</si>
  <si>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</si>
  <si>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</si>
  <si>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</si>
  <si>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</si>
  <si>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</si>
  <si>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</si>
  <si>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</si>
  <si>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</si>
  <si>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</si>
  <si>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</si>
  <si>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</si>
  <si>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</si>
  <si>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</si>
  <si>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</si>
  <si>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</si>
  <si>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</si>
  <si>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</si>
  <si>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</si>
  <si>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</si>
  <si>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</si>
  <si>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</si>
  <si>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</si>
  <si>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</si>
  <si>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</si>
  <si>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</si>
  <si>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</si>
  <si>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</si>
  <si>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</si>
  <si>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</si>
  <si>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</si>
  <si>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</si>
  <si>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</si>
  <si>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</si>
  <si>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</si>
  <si>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</si>
  <si>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</si>
  <si>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</si>
  <si>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</si>
  <si>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</si>
  <si>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</si>
  <si>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</si>
  <si>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</si>
  <si>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</si>
  <si>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</si>
  <si>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</si>
  <si>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</si>
  <si>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</si>
  <si>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</si>
  <si>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</si>
  <si>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</si>
  <si>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</si>
  <si>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</si>
  <si>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</si>
  <si>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</si>
  <si>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</si>
  <si>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</si>
  <si>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</si>
  <si>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</si>
  <si>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</si>
  <si>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</si>
  <si>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</si>
  <si>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</si>
  <si>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</si>
  <si>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</si>
  <si>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</si>
  <si>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</si>
  <si>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</si>
  <si>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</si>
  <si>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</si>
  <si>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</si>
  <si>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</si>
  <si>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</si>
  <si>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</si>
  <si>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</si>
  <si>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</si>
  <si>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</si>
  <si>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</si>
  <si>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</si>
  <si>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</si>
  <si>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</si>
  <si>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</si>
  <si>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</si>
  <si>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</si>
  <si>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</si>
  <si>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</si>
  <si>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</si>
  <si>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</si>
  <si>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</si>
  <si>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</si>
  <si>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</si>
  <si>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</si>
  <si>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</si>
  <si>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</si>
  <si>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</si>
  <si>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</si>
  <si>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</si>
  <si>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</si>
  <si>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</si>
  <si>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</si>
  <si>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</si>
  <si>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</si>
  <si>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</si>
  <si>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</si>
  <si>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</si>
  <si>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</si>
  <si>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</si>
  <si>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</si>
  <si>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</si>
  <si>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</si>
  <si>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</si>
  <si>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</si>
  <si>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</si>
  <si>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</si>
  <si>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</si>
  <si>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</si>
  <si>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</si>
  <si>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</si>
  <si>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</si>
  <si>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</si>
  <si>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</si>
  <si>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</si>
  <si>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</si>
  <si>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</si>
  <si>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</si>
  <si>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</si>
  <si>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</si>
  <si>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</si>
  <si>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</si>
  <si>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</si>
  <si>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</si>
  <si>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</si>
  <si>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</si>
  <si>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</si>
  <si>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</si>
  <si>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</si>
  <si>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</si>
  <si>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</si>
  <si>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</si>
  <si>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</si>
  <si>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</si>
  <si>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</si>
  <si>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</si>
  <si>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</si>
  <si>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</si>
  <si>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</si>
  <si>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</si>
  <si>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</si>
  <si>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</si>
  <si>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</si>
  <si>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</si>
  <si>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</si>
  <si>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</si>
  <si>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</si>
  <si>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</si>
  <si>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</si>
  <si>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</si>
  <si>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</si>
  <si>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</si>
  <si>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</si>
  <si>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</si>
  <si>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</si>
  <si>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</si>
  <si>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</si>
  <si>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</si>
  <si>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</si>
  <si>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</si>
  <si>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</si>
  <si>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</si>
  <si>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</si>
  <si>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</si>
  <si>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</si>
  <si>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</si>
  <si>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</si>
  <si>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</si>
  <si>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</si>
  <si>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</si>
  <si>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</si>
  <si>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</si>
  <si>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</si>
  <si>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</si>
  <si>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</si>
  <si>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</si>
  <si>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</si>
  <si>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</si>
  <si>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</si>
  <si>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</si>
  <si>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</si>
  <si>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</si>
  <si>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</si>
  <si>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</si>
  <si>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</si>
  <si>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</si>
  <si>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</si>
  <si>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</si>
  <si>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</si>
  <si>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</si>
  <si>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</si>
  <si>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</si>
  <si>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</si>
  <si>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</si>
  <si>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</si>
  <si>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</si>
  <si>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</si>
  <si>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</si>
  <si>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</si>
  <si>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</si>
  <si>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</si>
  <si>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</si>
  <si>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</si>
  <si>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</si>
  <si>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</si>
  <si>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</si>
  <si>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</si>
  <si>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</si>
  <si>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</si>
  <si>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</si>
  <si>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</si>
  <si>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</si>
  <si>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</si>
  <si>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</si>
  <si>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</si>
  <si>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</si>
  <si>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</si>
  <si>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</si>
  <si>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</si>
  <si>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</si>
  <si>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</si>
  <si>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</si>
  <si>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</si>
  <si>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</si>
  <si>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</si>
  <si>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</si>
  <si>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</si>
  <si>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</si>
  <si>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</si>
  <si>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</si>
  <si>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</si>
  <si>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</si>
  <si>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</si>
  <si>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</si>
  <si>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</si>
  <si>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</si>
  <si>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</si>
  <si>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</si>
  <si>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</si>
  <si>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</si>
  <si>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</si>
  <si>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</si>
  <si>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</si>
  <si>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</si>
  <si>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</si>
  <si>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</si>
  <si>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</si>
  <si>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</si>
  <si>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</si>
  <si>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</si>
  <si>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</si>
  <si>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</si>
  <si>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</si>
  <si>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</si>
  <si>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</si>
  <si>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</si>
  <si>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</si>
  <si>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</si>
  <si>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</si>
  <si>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</si>
  <si>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</si>
  <si>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</si>
  <si>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</si>
  <si>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</si>
  <si>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</si>
  <si>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</si>
  <si>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</si>
  <si>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</si>
  <si>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</si>
  <si>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</si>
  <si>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</si>
  <si>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</si>
  <si>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</si>
  <si>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</si>
  <si>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</si>
  <si>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</si>
  <si>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</si>
  <si>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</si>
  <si>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</si>
  <si>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</si>
  <si>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</si>
  <si>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</si>
  <si>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</si>
  <si>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</si>
  <si>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</si>
  <si>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</si>
  <si>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</si>
  <si>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</si>
  <si>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</si>
  <si>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</si>
  <si>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</si>
  <si>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</si>
  <si>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</si>
  <si>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</si>
  <si>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</si>
  <si>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</si>
  <si>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</si>
  <si>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</si>
  <si>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</si>
  <si>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</si>
  <si>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</si>
  <si>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</si>
  <si>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</si>
  <si>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</si>
  <si>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</si>
  <si>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</si>
  <si>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</si>
  <si>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</si>
  <si>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</si>
  <si>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</si>
  <si>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</si>
  <si>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</si>
  <si>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</si>
  <si>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</si>
  <si>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</si>
  <si>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</si>
  <si>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</si>
  <si>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</si>
  <si>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</si>
  <si>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</si>
  <si>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</si>
  <si>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</si>
  <si>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</si>
  <si>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</si>
  <si>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</si>
  <si>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</si>
  <si>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</si>
  <si>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</si>
  <si>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</si>
  <si>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</si>
  <si>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</si>
  <si>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</si>
  <si>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</si>
  <si>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</si>
  <si>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</si>
  <si>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</si>
  <si>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</si>
  <si>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</si>
  <si>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</si>
  <si>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</si>
  <si>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</si>
  <si>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</si>
  <si>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</si>
  <si>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</si>
  <si>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</si>
  <si>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</si>
  <si>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</si>
  <si>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</si>
  <si>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</si>
  <si>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</si>
  <si>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</si>
  <si>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</si>
  <si>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</si>
  <si>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</si>
  <si>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</si>
  <si>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</si>
  <si>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</si>
  <si>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</si>
  <si>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</si>
  <si>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</si>
  <si>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</si>
  <si>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</si>
  <si>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</si>
  <si>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</si>
  <si>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</si>
  <si>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</si>
  <si>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</si>
  <si>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</si>
  <si>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</si>
  <si>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</si>
  <si>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</si>
  <si>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</si>
  <si>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</si>
  <si>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</si>
  <si>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</si>
  <si>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</si>
  <si>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</si>
  <si>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</si>
  <si>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</si>
  <si>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</si>
  <si>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</si>
  <si>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</si>
  <si>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</si>
  <si>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</si>
  <si>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</si>
  <si>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</si>
  <si>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</si>
  <si>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</si>
  <si>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</si>
  <si>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</si>
  <si>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</si>
  <si>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</si>
  <si>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</si>
  <si>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</si>
  <si>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</si>
  <si>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</si>
  <si>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</si>
  <si>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</si>
  <si>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</si>
  <si>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</si>
  <si>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</si>
  <si>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</si>
  <si>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</si>
  <si>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</si>
  <si>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</si>
  <si>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</si>
  <si>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</si>
  <si>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</si>
  <si>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</si>
  <si>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</si>
  <si>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</si>
  <si>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</si>
  <si>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</si>
  <si>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</si>
  <si>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</si>
  <si>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</si>
  <si>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</si>
  <si>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</si>
  <si>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</si>
  <si>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</si>
  <si>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</si>
  <si>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</si>
  <si>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</si>
  <si>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</si>
  <si>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</si>
  <si>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</si>
  <si>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</si>
  <si>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</si>
  <si>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</si>
  <si>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</si>
  <si>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</si>
  <si>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</si>
  <si>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</si>
  <si>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</si>
  <si>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</si>
  <si>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</si>
  <si>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</si>
  <si>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</si>
  <si>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</si>
  <si>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</si>
  <si>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</si>
  <si>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</si>
  <si>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</si>
  <si>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</si>
  <si>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</si>
  <si>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</si>
  <si>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</si>
  <si>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</si>
  <si>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</si>
  <si>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</si>
  <si>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</si>
  <si>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</si>
  <si>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</si>
  <si>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</si>
  <si>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</si>
  <si>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</si>
  <si>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</si>
  <si>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</si>
  <si>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</si>
  <si>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</si>
  <si>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</si>
  <si>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</si>
  <si>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</si>
  <si>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</si>
  <si>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</si>
  <si>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</si>
  <si>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</si>
  <si>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</si>
  <si>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</si>
  <si>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</si>
  <si>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</si>
  <si>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</si>
  <si>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</si>
  <si>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</si>
  <si>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</si>
  <si>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</si>
  <si>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</si>
  <si>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</si>
  <si>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</si>
  <si>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</si>
  <si>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</si>
  <si>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</si>
  <si>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</si>
  <si>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</si>
  <si>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</si>
  <si>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</si>
  <si>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</si>
  <si>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</si>
  <si>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</si>
  <si>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</si>
  <si>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</si>
  <si>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</si>
  <si>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</si>
  <si>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</si>
  <si>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</si>
  <si>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</si>
  <si>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</si>
  <si>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</si>
  <si>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</si>
  <si>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</si>
  <si>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</si>
  <si>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</si>
  <si>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</si>
  <si>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</si>
  <si>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</si>
  <si>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</si>
  <si>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</si>
  <si>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</si>
  <si>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</si>
  <si>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</si>
  <si>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</si>
  <si>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</si>
  <si>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</si>
  <si>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</si>
  <si>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</si>
  <si>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</si>
  <si>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</si>
  <si>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</si>
  <si>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</si>
  <si>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</si>
  <si>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</si>
  <si>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</si>
  <si>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</si>
  <si>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</si>
  <si>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</si>
  <si>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</si>
  <si>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</si>
  <si>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</si>
  <si>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</si>
  <si>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</si>
  <si>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</si>
  <si>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</si>
  <si>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</si>
  <si>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</si>
  <si>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</si>
  <si>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</si>
  <si>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</si>
  <si>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</si>
  <si>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</si>
  <si>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</si>
  <si>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</si>
  <si>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</si>
  <si>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</si>
  <si>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</si>
  <si>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</si>
  <si>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</si>
  <si>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</si>
  <si>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</si>
  <si>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</si>
  <si>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</si>
  <si>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</si>
  <si>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</si>
  <si>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</si>
  <si>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</si>
  <si>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</si>
  <si>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</si>
  <si>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</si>
  <si>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</si>
  <si>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</si>
  <si>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</si>
  <si>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</si>
  <si>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</si>
  <si>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</si>
  <si>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</si>
  <si>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</si>
  <si>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</si>
  <si>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</si>
  <si>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</si>
  <si>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</si>
  <si>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</si>
  <si>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</si>
  <si>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</si>
  <si>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</si>
  <si>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</si>
  <si>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</si>
  <si>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</si>
  <si>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</si>
  <si>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</si>
  <si>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</si>
  <si>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</si>
  <si>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</si>
  <si>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</si>
  <si>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</si>
  <si>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</si>
  <si>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</si>
  <si>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</si>
  <si>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</si>
  <si>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</si>
  <si>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</si>
  <si>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</si>
  <si>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</si>
  <si>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</si>
  <si>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</si>
  <si>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</si>
  <si>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</si>
  <si>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</si>
  <si>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</si>
  <si>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</si>
  <si>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</si>
  <si>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</si>
  <si>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</si>
  <si>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</si>
  <si>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</si>
  <si>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</si>
  <si>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</si>
  <si>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</si>
  <si>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</si>
  <si>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</si>
  <si>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</si>
  <si>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</si>
  <si>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</si>
  <si>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</si>
  <si>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</si>
  <si>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</si>
  <si>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</si>
  <si>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</si>
  <si>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</si>
  <si>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</si>
  <si>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</si>
  <si>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</si>
  <si>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</si>
  <si>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</si>
  <si>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</si>
  <si>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</si>
  <si>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</si>
  <si>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</si>
  <si>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</si>
  <si>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</si>
  <si>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</si>
  <si>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</si>
  <si>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</si>
  <si>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</si>
  <si>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</si>
  <si>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</si>
  <si>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</si>
  <si>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</si>
  <si>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</si>
  <si>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</si>
  <si>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</si>
  <si>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</si>
  <si>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</si>
  <si>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</si>
  <si>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</si>
  <si>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</si>
  <si>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</si>
  <si>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</si>
  <si>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</si>
  <si>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</si>
  <si>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</si>
  <si>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</si>
  <si>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</si>
  <si>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</si>
  <si>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</si>
  <si>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</si>
  <si>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</si>
  <si>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</si>
  <si>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</si>
  <si>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</si>
  <si>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</si>
  <si>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</si>
  <si>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</si>
  <si>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</si>
  <si>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</si>
  <si>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</si>
  <si>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</si>
  <si>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</si>
  <si>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</si>
  <si>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</si>
  <si>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</si>
  <si>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</si>
  <si>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</si>
  <si>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</si>
  <si>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</si>
  <si>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</si>
  <si>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</si>
  <si>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</si>
  <si>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</si>
  <si>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</si>
  <si>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</si>
  <si>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</si>
  <si>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</si>
  <si>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</si>
  <si>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</si>
  <si>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</si>
  <si>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</si>
  <si>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</si>
  <si>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</si>
  <si>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</si>
  <si>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</si>
  <si>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</si>
  <si>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</si>
  <si>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</si>
  <si>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</si>
  <si>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</si>
  <si>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</si>
  <si>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</si>
  <si>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</si>
  <si>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</si>
  <si>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</si>
  <si>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</si>
  <si>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</si>
  <si>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</si>
  <si>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</si>
  <si>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</si>
  <si>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</si>
  <si>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</si>
  <si>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</si>
  <si>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</si>
  <si>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</si>
  <si>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</si>
  <si>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</si>
  <si>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</si>
  <si>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</si>
  <si>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</si>
  <si>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</si>
  <si>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</si>
  <si>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</si>
  <si>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</si>
  <si>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</si>
  <si>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</si>
  <si>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</si>
  <si>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</si>
  <si>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</si>
  <si>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</si>
  <si>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</si>
  <si>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</si>
  <si>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</si>
  <si>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</si>
  <si>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</si>
  <si>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</si>
  <si>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</si>
  <si>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</si>
  <si>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</si>
  <si>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</si>
  <si>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</si>
  <si>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</si>
  <si>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</si>
  <si>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</si>
  <si>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</si>
  <si>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</si>
  <si>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</si>
  <si>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</si>
  <si>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</si>
  <si>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</si>
  <si>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</si>
  <si>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</si>
  <si>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</si>
  <si>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</si>
  <si>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</si>
  <si>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</si>
  <si>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</si>
  <si>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</si>
  <si>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</si>
  <si>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</si>
  <si>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</si>
  <si>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</si>
  <si>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</si>
  <si>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</si>
  <si>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</si>
  <si>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</si>
  <si>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</si>
  <si>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</si>
  <si>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</si>
  <si>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</si>
  <si>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</si>
  <si>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</si>
  <si>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</si>
  <si>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</si>
  <si>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</si>
  <si>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</si>
  <si>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</si>
  <si>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</si>
  <si>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</si>
  <si>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</si>
  <si>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</si>
  <si>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</si>
  <si>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</si>
  <si>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</si>
  <si>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</si>
  <si>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</si>
  <si>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</si>
  <si>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</si>
  <si>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</si>
  <si>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</si>
  <si>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</si>
  <si>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</si>
  <si>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</si>
  <si>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</si>
  <si>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</si>
  <si>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</si>
  <si>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</si>
  <si>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</si>
  <si>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</si>
  <si>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</si>
  <si>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</si>
  <si>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</si>
  <si>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</si>
  <si>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</si>
  <si>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</si>
  <si>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</si>
  <si>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</si>
  <si>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</si>
  <si>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</si>
  <si>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</si>
  <si>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</si>
  <si>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</si>
  <si>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</si>
  <si>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</si>
  <si>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</si>
  <si>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</si>
  <si>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</si>
  <si>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</si>
  <si>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</si>
  <si>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</si>
  <si>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</si>
  <si>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</si>
  <si>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</si>
  <si>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</si>
  <si>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</si>
  <si>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</si>
  <si>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</si>
  <si>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</si>
  <si>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</si>
  <si>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</si>
  <si>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</si>
  <si>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</si>
  <si>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</si>
  <si>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</si>
  <si>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</si>
  <si>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</si>
  <si>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</si>
  <si>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</si>
  <si>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</si>
  <si>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</si>
  <si>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</si>
  <si>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</si>
  <si>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</si>
  <si>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</si>
  <si>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</si>
  <si>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</si>
  <si>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</si>
  <si>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</si>
  <si>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</si>
  <si>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</si>
  <si>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</si>
  <si>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</si>
  <si>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</si>
  <si>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</si>
  <si>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</si>
  <si>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</si>
  <si>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</si>
  <si>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</si>
  <si>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</si>
  <si>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</si>
  <si>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</si>
  <si>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</si>
  <si>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</si>
  <si>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</si>
  <si>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</si>
  <si>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</si>
  <si>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</si>
  <si>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</si>
  <si>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</si>
  <si>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</si>
  <si>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</si>
  <si>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</si>
  <si>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</si>
  <si>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</si>
  <si>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</si>
  <si>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</si>
  <si>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</si>
  <si>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</si>
  <si>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</si>
  <si>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</si>
  <si>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</si>
  <si>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</si>
  <si>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</si>
  <si>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</si>
  <si>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</si>
  <si>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</si>
  <si>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</si>
  <si>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</si>
  <si>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</si>
  <si>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</si>
  <si>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</si>
  <si>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</si>
  <si>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</si>
  <si>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</si>
  <si>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</si>
  <si>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</si>
  <si>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</si>
  <si>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</si>
  <si>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</si>
  <si>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</si>
  <si>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</si>
  <si>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</si>
  <si>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</si>
  <si>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</si>
  <si>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</si>
  <si>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</si>
  <si>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</si>
  <si>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</si>
  <si>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</si>
  <si>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</si>
  <si>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</si>
  <si>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</si>
  <si>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</si>
  <si>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</si>
  <si>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</si>
  <si>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</si>
  <si>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</si>
  <si>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</si>
  <si>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</si>
  <si>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</si>
  <si>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</si>
  <si>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</si>
  <si>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</si>
  <si>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</si>
  <si>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</si>
  <si>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</si>
  <si>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</si>
  <si>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</si>
  <si>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</si>
  <si>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</si>
  <si>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</si>
  <si>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</si>
  <si>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</si>
  <si>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</si>
  <si>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</si>
  <si>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</si>
  <si>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</si>
  <si>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</si>
  <si>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</si>
  <si>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</si>
  <si>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</si>
  <si>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</si>
  <si>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</si>
  <si>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</si>
  <si>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</si>
  <si>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</si>
  <si>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</si>
  <si>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</si>
  <si>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</si>
  <si>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</si>
  <si>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</si>
  <si>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</si>
  <si>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</si>
  <si>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</si>
  <si>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</si>
  <si>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</si>
  <si>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</si>
  <si>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</si>
  <si>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</si>
  <si>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</si>
  <si>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</si>
  <si>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</si>
  <si>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</si>
  <si>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</si>
  <si>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</si>
  <si>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</si>
  <si>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</si>
  <si>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</si>
  <si>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</si>
  <si>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</si>
  <si>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</si>
  <si>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</si>
  <si>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</si>
  <si>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</si>
  <si>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</si>
  <si>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</si>
  <si>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</si>
  <si>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</si>
  <si>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</si>
  <si>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</si>
  <si>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</si>
  <si>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</si>
  <si>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</si>
  <si>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</si>
  <si>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</si>
  <si>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</si>
  <si>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</si>
  <si>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</si>
  <si>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</si>
  <si>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</si>
  <si>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</si>
  <si>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</si>
  <si>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</si>
  <si>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</si>
  <si>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</si>
  <si>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</si>
  <si>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</si>
  <si>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</si>
  <si>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</si>
  <si>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</si>
  <si>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</si>
  <si>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</si>
  <si>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</si>
  <si>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</si>
  <si>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</si>
  <si>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</si>
  <si>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</si>
  <si>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</si>
  <si>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</si>
  <si>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</si>
  <si>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</si>
  <si>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</si>
  <si>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</si>
  <si>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</si>
  <si>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</si>
  <si>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</si>
  <si>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</si>
  <si>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</si>
  <si>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</si>
  <si>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</si>
  <si>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</si>
  <si>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</si>
  <si>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</si>
  <si>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</si>
  <si>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</si>
  <si>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</si>
  <si>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</si>
  <si>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</si>
  <si>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</si>
  <si>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</si>
  <si>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</si>
  <si>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</si>
  <si>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</si>
  <si>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</si>
  <si>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</si>
  <si>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</si>
  <si>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</si>
  <si>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</si>
  <si>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</si>
  <si>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</si>
  <si>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</si>
  <si>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</si>
  <si>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</si>
  <si>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</si>
  <si>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</si>
  <si>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</si>
  <si>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</si>
  <si>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</si>
  <si>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</si>
  <si>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</si>
  <si>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</si>
  <si>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</si>
  <si>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</si>
  <si>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</si>
  <si>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</si>
  <si>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</si>
  <si>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</si>
  <si>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</si>
  <si>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</si>
  <si>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</si>
  <si>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</si>
  <si>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</si>
  <si>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</si>
  <si>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</si>
  <si>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</si>
  <si>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</si>
  <si>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</si>
  <si>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</si>
  <si>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</si>
  <si>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</si>
  <si>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</si>
  <si>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</si>
  <si>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</si>
  <si>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</si>
  <si>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</si>
  <si>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</si>
  <si>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</si>
  <si>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</si>
  <si>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</si>
  <si>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</si>
  <si>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</si>
  <si>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</si>
  <si>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</si>
  <si>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</si>
  <si>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</si>
  <si>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</si>
  <si>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</si>
  <si>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</si>
  <si>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</si>
  <si>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</si>
  <si>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</si>
  <si>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</si>
  <si>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</si>
  <si>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</si>
  <si>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</si>
  <si>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</si>
  <si>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</si>
  <si>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</si>
  <si>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</si>
  <si>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</si>
  <si>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</si>
  <si>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</si>
  <si>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</si>
  <si>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</si>
  <si>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</si>
  <si>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</si>
  <si>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</si>
  <si>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</si>
  <si>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</si>
  <si>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</si>
  <si>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</si>
  <si>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</si>
  <si>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</si>
  <si>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</si>
  <si>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</si>
  <si>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</si>
  <si>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</si>
  <si>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</si>
  <si>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</si>
  <si>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</si>
  <si>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</si>
  <si>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</si>
  <si>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</si>
  <si>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</si>
  <si>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</si>
  <si>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</si>
  <si>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</si>
  <si>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</si>
  <si>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</si>
  <si>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</si>
  <si>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</si>
  <si>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</si>
  <si>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</si>
  <si>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</si>
  <si>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</si>
  <si>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</si>
  <si>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</si>
  <si>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</si>
  <si>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</si>
  <si>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</si>
  <si>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</si>
  <si>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</si>
  <si>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</si>
  <si>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</si>
  <si>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</si>
  <si>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</si>
  <si>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</si>
  <si>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</si>
  <si>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</si>
  <si>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</si>
  <si>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</si>
  <si>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</si>
  <si>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</si>
  <si>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</si>
  <si>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</si>
  <si>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</si>
  <si>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</si>
  <si>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</si>
  <si>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</si>
  <si>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</si>
  <si>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</si>
  <si>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</si>
  <si>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</si>
  <si>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</si>
  <si>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</si>
  <si>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</si>
  <si>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</si>
  <si>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</si>
  <si>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</si>
  <si>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</si>
  <si>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</si>
  <si>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</si>
  <si>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</si>
  <si>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</si>
  <si>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</si>
  <si>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</si>
  <si>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</si>
  <si>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</si>
  <si>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</si>
  <si>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</si>
  <si>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</si>
  <si>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</si>
  <si>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</si>
  <si>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</si>
  <si>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</si>
  <si>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</si>
  <si>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</si>
  <si>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</si>
  <si>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</si>
  <si>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</si>
  <si>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</si>
  <si>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</si>
  <si>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</si>
  <si>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</si>
  <si>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</si>
  <si>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</si>
  <si>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</si>
  <si>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</si>
  <si>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</si>
  <si>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</si>
  <si>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</si>
  <si>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</si>
  <si>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</si>
  <si>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</si>
  <si>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</si>
  <si>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</si>
  <si>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</si>
  <si>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</si>
  <si>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</si>
  <si>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</si>
  <si>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</si>
  <si>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</si>
  <si>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</si>
  <si>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</si>
  <si>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</si>
  <si>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</si>
  <si>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</si>
  <si>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</si>
  <si>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</si>
  <si>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</si>
  <si>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</si>
  <si>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</si>
  <si>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</si>
  <si>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</si>
  <si>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</si>
  <si>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</si>
  <si>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</si>
  <si>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</si>
  <si>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</si>
  <si>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</si>
  <si>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</si>
  <si>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</si>
  <si>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</si>
  <si>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</si>
  <si>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</si>
  <si>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</si>
  <si>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</si>
  <si>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</si>
  <si>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</si>
  <si>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</si>
  <si>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</si>
  <si>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</si>
  <si>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</si>
  <si>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</si>
  <si>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</si>
  <si>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</si>
  <si>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</si>
  <si>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</si>
  <si>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</si>
  <si>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</si>
  <si>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</si>
  <si>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</si>
  <si>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</si>
  <si>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</si>
  <si>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</si>
  <si>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</si>
  <si>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</si>
  <si>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</si>
  <si>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</si>
  <si>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</si>
  <si>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</si>
  <si>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</si>
  <si>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</si>
  <si>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</si>
  <si>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</si>
  <si>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</si>
  <si>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</si>
  <si>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</si>
  <si>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</si>
  <si>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</si>
  <si>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</si>
  <si>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</si>
  <si>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</si>
  <si>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</si>
  <si>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</si>
  <si>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</si>
  <si>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</si>
  <si>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</si>
  <si>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</si>
  <si>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</si>
  <si>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</si>
  <si>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</si>
  <si>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</si>
  <si>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</si>
  <si>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</si>
  <si>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</si>
  <si>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</si>
  <si>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</si>
  <si>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</si>
  <si>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</si>
  <si>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</si>
  <si>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</si>
  <si>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</si>
  <si>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</si>
  <si>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</si>
  <si>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</si>
  <si>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</si>
  <si>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</si>
  <si>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</si>
  <si>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</si>
  <si>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</si>
  <si>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</si>
  <si>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</si>
  <si>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</si>
  <si>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</si>
  <si>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</si>
  <si>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</si>
  <si>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</si>
  <si>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</si>
  <si>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</si>
  <si>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</si>
  <si>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</si>
  <si>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</si>
  <si>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</si>
  <si>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</si>
  <si>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</si>
  <si>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</si>
  <si>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</si>
  <si>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</si>
  <si>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</si>
  <si>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</si>
  <si>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</si>
  <si>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</si>
  <si>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</si>
  <si>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</si>
  <si>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</si>
  <si>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</si>
  <si>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</si>
  <si>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</si>
  <si>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</si>
  <si>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</si>
  <si>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</si>
  <si>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</si>
  <si>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</si>
  <si>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</si>
  <si>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</si>
  <si>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</si>
  <si>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</si>
  <si>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</si>
  <si>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</si>
  <si>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</si>
  <si>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</si>
  <si>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</si>
  <si>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</si>
  <si>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</si>
  <si>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</si>
  <si>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</si>
  <si>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</si>
  <si>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</si>
  <si>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</si>
  <si>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</si>
  <si>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</si>
  <si>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</si>
  <si>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</si>
  <si>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</si>
  <si>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</si>
  <si>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</si>
  <si>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</si>
  <si>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</si>
  <si>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</si>
  <si>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</si>
  <si>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</si>
  <si>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</si>
  <si>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</si>
  <si>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</si>
  <si>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</si>
  <si>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</si>
  <si>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</si>
  <si>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</si>
  <si>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</si>
  <si>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</si>
  <si>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</si>
  <si>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</si>
  <si>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</si>
  <si>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</si>
  <si>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</si>
  <si>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</si>
  <si>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</si>
  <si>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</si>
  <si>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</si>
  <si>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</si>
  <si>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</si>
  <si>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</si>
  <si>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</si>
  <si>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</si>
  <si>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</si>
  <si>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</si>
  <si>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</si>
  <si>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</si>
  <si>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</si>
  <si>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</si>
  <si>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</si>
  <si>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</si>
  <si>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</si>
  <si>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</si>
  <si>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</si>
  <si>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</si>
  <si>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</si>
  <si>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</si>
  <si>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</si>
  <si>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</si>
  <si>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</si>
  <si>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</si>
  <si>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</si>
  <si>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</si>
  <si>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</si>
  <si>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</si>
  <si>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</si>
  <si>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</si>
  <si>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</si>
  <si>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</si>
  <si>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</si>
  <si>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</si>
  <si>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</si>
  <si>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</si>
  <si>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</si>
  <si>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</si>
  <si>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</si>
  <si>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</si>
  <si>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</si>
  <si>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</si>
  <si>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</si>
  <si>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</si>
  <si>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</si>
  <si>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</si>
  <si>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</si>
  <si>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</si>
  <si>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</si>
  <si>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</si>
  <si>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</si>
  <si>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</si>
  <si>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</si>
  <si>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</si>
  <si>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</si>
  <si>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</si>
  <si>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</si>
  <si>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</si>
  <si>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</si>
  <si>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</si>
  <si>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</si>
  <si>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</si>
  <si>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</si>
  <si>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</si>
  <si>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</si>
  <si>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</si>
  <si>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</si>
  <si>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</si>
  <si>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</si>
  <si>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</si>
  <si>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</si>
  <si>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</si>
  <si>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</si>
  <si>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</si>
  <si>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</si>
  <si>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</si>
  <si>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</si>
  <si>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</si>
  <si>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</si>
  <si>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</si>
  <si>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</si>
  <si>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</si>
  <si>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</si>
  <si>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</si>
  <si>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</si>
  <si>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</si>
  <si>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</si>
  <si>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</si>
  <si>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</si>
  <si>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</si>
  <si>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</si>
  <si>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</si>
  <si>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</si>
  <si>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</si>
  <si>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</si>
  <si>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</si>
  <si>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</si>
  <si>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</si>
  <si>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</si>
  <si>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</si>
  <si>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</si>
  <si>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</si>
  <si>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</si>
  <si>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</si>
  <si>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</si>
  <si>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</si>
  <si>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</si>
  <si>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</si>
  <si>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</si>
  <si>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</si>
  <si>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</si>
  <si>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</si>
  <si>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</si>
  <si>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</si>
  <si>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</si>
  <si>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</si>
  <si>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</si>
  <si>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</si>
  <si>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</si>
  <si>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</si>
  <si>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</si>
  <si>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</si>
  <si>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</si>
  <si>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</si>
  <si>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</si>
  <si>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</si>
  <si>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</si>
  <si>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</si>
  <si>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</si>
  <si>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</si>
  <si>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</si>
  <si>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</si>
  <si>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</si>
  <si>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</si>
  <si>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</si>
  <si>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</si>
  <si>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</si>
  <si>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</si>
  <si>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</si>
  <si>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</si>
  <si>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</si>
  <si>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</si>
  <si>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</si>
  <si>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</si>
  <si>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</si>
  <si>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</si>
  <si>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</si>
  <si>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</si>
  <si>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</si>
  <si>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</si>
  <si>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</si>
  <si>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</si>
  <si>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</si>
  <si>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</si>
  <si>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</si>
  <si>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</si>
  <si>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</si>
  <si>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</si>
  <si>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</si>
  <si>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</si>
  <si>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</si>
  <si>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</si>
  <si>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</si>
  <si>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</si>
  <si>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</si>
  <si>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</si>
  <si>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</si>
  <si>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</si>
  <si>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</si>
  <si>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</si>
  <si>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</si>
  <si>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</si>
  <si>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</si>
  <si>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</si>
  <si>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</si>
  <si>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</si>
  <si>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</si>
  <si>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</si>
  <si>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</si>
  <si>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</si>
  <si>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</si>
  <si>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</si>
  <si>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</si>
  <si>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</si>
  <si>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</si>
  <si>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</si>
  <si>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</si>
  <si>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</si>
  <si>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</si>
  <si>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</si>
  <si>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</si>
  <si>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</si>
  <si>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</si>
  <si>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</si>
  <si>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</si>
  <si>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</si>
  <si>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</si>
  <si>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</si>
  <si>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</si>
  <si>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</si>
  <si>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</si>
  <si>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</si>
  <si>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</si>
  <si>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</si>
  <si>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</si>
  <si>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</si>
  <si>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</si>
  <si>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</si>
  <si>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</si>
  <si>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</si>
  <si>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</si>
  <si>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</si>
  <si>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</si>
  <si>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</si>
  <si>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</si>
  <si>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</si>
  <si>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</si>
  <si>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</si>
  <si>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</si>
  <si>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</si>
  <si>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</si>
  <si>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</si>
  <si>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</si>
  <si>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</si>
  <si>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</si>
  <si>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</si>
  <si>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</si>
  <si>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</si>
  <si>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</si>
  <si>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</si>
  <si>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</si>
  <si>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</si>
  <si>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</si>
  <si>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</si>
  <si>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</si>
  <si>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</si>
  <si>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</si>
  <si>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</si>
  <si>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</si>
  <si>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</si>
  <si>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</si>
  <si>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</si>
  <si>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</si>
  <si>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</si>
  <si>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</si>
  <si>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</si>
  <si>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</si>
  <si>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</si>
  <si>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</si>
  <si>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</si>
  <si>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</si>
  <si>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</si>
  <si>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</si>
  <si>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</si>
  <si>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</si>
  <si>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</si>
  <si>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</si>
  <si>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</si>
  <si>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</si>
  <si>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</si>
  <si>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</si>
  <si>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</si>
  <si>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</si>
  <si>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</si>
  <si>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</si>
  <si>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</si>
  <si>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</si>
  <si>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</si>
  <si>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</si>
  <si>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</si>
  <si>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</si>
  <si>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</si>
  <si>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</si>
  <si>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</si>
  <si>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</si>
  <si>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</si>
  <si>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</si>
  <si>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</si>
  <si>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</si>
  <si>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</si>
  <si>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</si>
  <si>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</si>
  <si>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</si>
  <si>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</si>
  <si>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</si>
  <si>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</si>
  <si>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</si>
  <si>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</si>
  <si>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</si>
  <si>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</si>
  <si>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</si>
  <si>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</si>
  <si>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</si>
  <si>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</si>
  <si>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</si>
  <si>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</si>
  <si>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</si>
  <si>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</si>
  <si>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</si>
  <si>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</si>
  <si>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</si>
  <si>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</si>
  <si>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</si>
  <si>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</si>
  <si>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</si>
  <si>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</si>
  <si>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</si>
  <si>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</si>
  <si>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</si>
  <si>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</si>
  <si>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</si>
  <si>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</si>
  <si>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</si>
  <si>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</si>
  <si>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</si>
  <si>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</si>
  <si>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</si>
  <si>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</si>
  <si>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</si>
  <si>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</si>
  <si>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</si>
  <si>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</si>
  <si>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</si>
  <si>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</si>
  <si>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</si>
  <si>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</si>
  <si>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</si>
  <si>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</si>
  <si>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</si>
  <si>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</si>
  <si>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</si>
  <si>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</si>
  <si>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</si>
  <si>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</si>
  <si>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</si>
  <si>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</si>
  <si>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</si>
  <si>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</si>
  <si>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</si>
  <si>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</si>
  <si>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</si>
  <si>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</si>
  <si>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</si>
  <si>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</si>
  <si>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</si>
  <si>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</si>
  <si>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</si>
  <si>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</si>
  <si>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</si>
  <si>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</si>
  <si>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</si>
  <si>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</si>
  <si>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</si>
  <si>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</si>
  <si>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</si>
  <si>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</si>
  <si>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</si>
  <si>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</si>
  <si>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</si>
  <si>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</si>
  <si>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</si>
  <si>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</si>
  <si>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</si>
  <si>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</si>
  <si>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</si>
  <si>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</si>
  <si>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</si>
  <si>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</si>
  <si>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</si>
  <si>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</si>
  <si>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</si>
  <si>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</si>
  <si>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</si>
  <si>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</si>
  <si>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</si>
  <si>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</si>
  <si>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</si>
  <si>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</si>
  <si>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</si>
  <si>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</si>
  <si>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</si>
  <si>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</si>
  <si>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</si>
  <si>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</si>
  <si>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</si>
  <si>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</si>
  <si>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</si>
  <si>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</si>
  <si>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</si>
  <si>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</si>
  <si>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</si>
  <si>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</si>
  <si>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</si>
  <si>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</si>
  <si>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</si>
  <si>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</si>
  <si>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</si>
  <si>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</si>
  <si>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</si>
  <si>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</si>
  <si>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</si>
  <si>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</si>
  <si>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</si>
  <si>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</si>
  <si>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</si>
  <si>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</si>
  <si>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</si>
  <si>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</si>
  <si>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</si>
  <si>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</si>
  <si>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</si>
  <si>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</si>
  <si>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</si>
  <si>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</si>
  <si>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</si>
  <si>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</si>
  <si>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</si>
  <si>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</si>
  <si>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</si>
  <si>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</si>
  <si>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</si>
  <si>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</si>
  <si>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</si>
  <si>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</si>
  <si>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</si>
  <si>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</si>
  <si>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</si>
  <si>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</si>
  <si>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</si>
  <si>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</si>
  <si>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</si>
  <si>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</si>
  <si>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</si>
  <si>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</si>
  <si>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</si>
  <si>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</si>
  <si>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</si>
  <si>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</si>
  <si>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</si>
  <si>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</si>
  <si>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</si>
  <si>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</si>
  <si>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</si>
  <si>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</si>
  <si>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</si>
  <si>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</si>
  <si>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</si>
  <si>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</si>
  <si>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</si>
  <si>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</si>
  <si>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</si>
  <si>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</si>
  <si>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</si>
  <si>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</si>
  <si>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</si>
  <si>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</si>
  <si>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</si>
  <si>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</si>
  <si>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</si>
  <si>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</si>
  <si>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</si>
  <si>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</si>
  <si>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</si>
  <si>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</si>
  <si>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</si>
  <si>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</si>
  <si>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</si>
  <si>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</si>
  <si>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</si>
  <si>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</si>
  <si>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</si>
  <si>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</si>
  <si>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</si>
  <si>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</si>
  <si>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</si>
  <si>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</si>
  <si>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</si>
  <si>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</si>
  <si>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</si>
  <si>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</si>
  <si>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</si>
  <si>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</si>
  <si>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</si>
  <si>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</si>
  <si>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</si>
  <si>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</si>
  <si>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</si>
  <si>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</si>
  <si>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</si>
  <si>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</si>
  <si>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</si>
  <si>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</si>
  <si>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</si>
  <si>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</si>
  <si>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</si>
  <si>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</si>
  <si>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</si>
  <si>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</si>
  <si>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</si>
  <si>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</si>
  <si>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</si>
  <si>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</si>
  <si>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</si>
  <si>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</si>
  <si>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</si>
  <si>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</si>
  <si>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</si>
  <si>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</si>
  <si>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</si>
  <si>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</si>
  <si>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</si>
  <si>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</si>
  <si>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</si>
  <si>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</si>
  <si>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</si>
  <si>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</si>
  <si>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</si>
  <si>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</si>
  <si>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</si>
  <si>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</si>
  <si>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</si>
  <si>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</si>
  <si>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</si>
  <si>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</si>
  <si>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</si>
  <si>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</si>
  <si>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</si>
  <si>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</si>
  <si>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</si>
  <si>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</si>
  <si>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</si>
  <si>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</si>
  <si>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</si>
  <si>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</si>
  <si>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</si>
  <si>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</si>
  <si>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</si>
  <si>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</si>
  <si>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</si>
  <si>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</si>
  <si>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</si>
  <si>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</si>
  <si>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</si>
  <si>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</si>
  <si>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</si>
  <si>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</si>
  <si>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</si>
  <si>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</si>
  <si>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</si>
  <si>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</si>
  <si>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</si>
  <si>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</si>
  <si>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</si>
  <si>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</si>
  <si>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</si>
  <si>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</si>
  <si>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</si>
  <si>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</si>
  <si>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</si>
  <si>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</si>
  <si>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</si>
  <si>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</si>
  <si>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</si>
  <si>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</si>
  <si>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</si>
  <si>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</si>
  <si>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</si>
  <si>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</si>
  <si>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</si>
  <si>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</si>
  <si>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</si>
  <si>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</si>
  <si>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</si>
  <si>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</si>
  <si>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</si>
  <si>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</si>
  <si>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</si>
  <si>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</si>
  <si>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</si>
  <si>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</si>
  <si>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</si>
  <si>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</si>
  <si>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</si>
  <si>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</si>
  <si>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</si>
  <si>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</si>
  <si>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</si>
  <si>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</si>
  <si>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</si>
  <si>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</si>
  <si>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</si>
  <si>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</si>
  <si>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</si>
  <si>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</si>
  <si>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</si>
  <si>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</si>
  <si>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</si>
  <si>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</si>
  <si>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</si>
  <si>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</si>
  <si>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</si>
  <si>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</si>
  <si>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</si>
  <si>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</si>
  <si>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</si>
  <si>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</si>
  <si>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</si>
  <si>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</si>
  <si>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</si>
  <si>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</si>
  <si>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</si>
  <si>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</si>
  <si>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</si>
  <si>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</si>
  <si>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</si>
  <si>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</si>
  <si>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</si>
  <si>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</si>
  <si>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</si>
  <si>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</si>
  <si>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</si>
  <si>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</si>
  <si>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</si>
  <si>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</si>
  <si>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</si>
  <si>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</si>
  <si>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</si>
  <si>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</si>
  <si>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</si>
  <si>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</si>
  <si>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</si>
  <si>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</si>
  <si>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</si>
  <si>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</si>
  <si>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</si>
  <si>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</si>
  <si>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</si>
  <si>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</si>
  <si>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</si>
  <si>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</si>
  <si>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</si>
  <si>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</si>
  <si>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</si>
  <si>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</si>
  <si>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</si>
  <si>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</si>
  <si>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</si>
  <si>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</si>
  <si>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</si>
  <si>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</si>
  <si>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</si>
  <si>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</si>
  <si>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</si>
  <si>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</si>
  <si>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</si>
  <si>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</si>
  <si>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</si>
  <si>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</si>
  <si>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</si>
  <si>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</si>
  <si>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</si>
  <si>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</si>
  <si>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</si>
  <si>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</si>
  <si>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</si>
  <si>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</si>
  <si>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</si>
  <si>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</si>
  <si>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</si>
  <si>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</si>
  <si>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</si>
  <si>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</si>
  <si>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</si>
  <si>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</si>
  <si>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</si>
  <si>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</si>
  <si>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</si>
  <si>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</si>
  <si>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</si>
  <si>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</si>
  <si>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</si>
  <si>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</si>
  <si>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</si>
  <si>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</si>
  <si>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</si>
  <si>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</si>
  <si>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</si>
  <si>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</si>
  <si>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</si>
  <si>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</si>
  <si>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</si>
  <si>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</si>
  <si>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</si>
  <si>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</si>
  <si>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</si>
  <si>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</si>
  <si>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</si>
  <si>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</si>
  <si>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</si>
  <si>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</si>
  <si>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</si>
  <si>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</si>
  <si>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</si>
  <si>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</si>
  <si>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</si>
  <si>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</si>
  <si>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</si>
  <si>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</si>
  <si>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</si>
  <si>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</si>
  <si>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</si>
  <si>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</si>
  <si>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</si>
  <si>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</si>
  <si>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</si>
  <si>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</si>
  <si>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</si>
  <si>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</si>
  <si>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</si>
  <si>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</si>
  <si>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</si>
  <si>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</si>
  <si>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</si>
  <si>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</si>
  <si>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</si>
  <si>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</si>
  <si>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</si>
  <si>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</si>
  <si>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</si>
  <si>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</si>
  <si>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</si>
  <si>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</si>
  <si>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</si>
  <si>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</si>
  <si>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</si>
  <si>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</si>
  <si>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</si>
  <si>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</si>
  <si>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</si>
  <si>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</si>
  <si>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</si>
  <si>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</si>
  <si>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</si>
  <si>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</si>
  <si>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</si>
  <si>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</si>
  <si>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</si>
  <si>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</si>
  <si>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</si>
  <si>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</si>
  <si>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</si>
  <si>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</si>
  <si>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</si>
  <si>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</si>
  <si>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</si>
  <si>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</si>
  <si>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</si>
  <si>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</si>
  <si>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</si>
  <si>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</si>
  <si>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</si>
  <si>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</si>
  <si>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</si>
  <si>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</si>
  <si>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</si>
  <si>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</si>
  <si>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</si>
  <si>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</si>
  <si>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</si>
  <si>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</si>
  <si>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</si>
  <si>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</si>
  <si>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</si>
  <si>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</si>
  <si>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</si>
  <si>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</si>
  <si>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</si>
  <si>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</si>
  <si>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</si>
  <si>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</si>
  <si>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</si>
  <si>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</si>
  <si>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</si>
  <si>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</si>
  <si>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</si>
  <si>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</si>
  <si>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</si>
  <si>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</si>
  <si>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</si>
  <si>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</si>
  <si>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</si>
  <si>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</si>
  <si>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</si>
  <si>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</si>
  <si>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</si>
  <si>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</si>
  <si>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</si>
  <si>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</si>
  <si>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</si>
  <si>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</si>
  <si>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</si>
  <si>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</si>
  <si>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</si>
  <si>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</si>
  <si>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</si>
  <si>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</si>
  <si>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</si>
  <si>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</si>
  <si>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</si>
  <si>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</si>
  <si>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</si>
  <si>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</si>
  <si>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</si>
  <si>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</si>
  <si>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</si>
  <si>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</si>
  <si>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</si>
  <si>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</si>
  <si>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</si>
  <si>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</si>
  <si>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</si>
  <si>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</si>
  <si>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</si>
  <si>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</si>
  <si>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</si>
  <si>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</si>
  <si>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</si>
  <si>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</si>
  <si>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</si>
  <si>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</si>
  <si>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</si>
  <si>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</si>
  <si>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</si>
  <si>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</si>
  <si>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</si>
  <si>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</si>
  <si>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</si>
  <si>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</si>
  <si>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</si>
  <si>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</si>
  <si>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</si>
  <si>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</si>
  <si>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</si>
  <si>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</si>
  <si>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</si>
  <si>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</si>
  <si>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</si>
  <si>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</si>
  <si>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</si>
  <si>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</si>
  <si>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</si>
  <si>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</si>
  <si>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</si>
  <si>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</si>
  <si>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</si>
  <si>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</si>
  <si>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</si>
  <si>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</si>
  <si>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</si>
  <si>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</si>
  <si>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</si>
  <si>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</si>
  <si>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</si>
  <si>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</si>
  <si>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</si>
  <si>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</si>
  <si>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</si>
  <si>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</si>
  <si>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</si>
  <si>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</si>
  <si>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</si>
  <si>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</si>
  <si>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</si>
  <si>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</si>
  <si>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</si>
  <si>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</si>
  <si>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</si>
  <si>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</si>
  <si>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</si>
  <si>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</si>
  <si>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</si>
  <si>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</si>
  <si>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</si>
  <si>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</si>
  <si>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</si>
  <si>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</si>
  <si>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</si>
  <si>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</si>
  <si>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</si>
  <si>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</si>
  <si>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</si>
  <si>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</si>
  <si>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</si>
  <si>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</si>
  <si>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</si>
  <si>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</si>
  <si>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</si>
  <si>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</si>
  <si>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</si>
  <si>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</si>
  <si>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</si>
  <si>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</si>
  <si>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</si>
  <si>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</si>
  <si>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</si>
  <si>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</si>
  <si>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</si>
  <si>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</si>
  <si>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</si>
  <si>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</si>
  <si>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</si>
  <si>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</si>
  <si>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</si>
  <si>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</si>
  <si>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</si>
  <si>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</si>
  <si>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</si>
  <si>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</si>
  <si>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</si>
  <si>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</si>
  <si>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</si>
  <si>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</si>
  <si>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</si>
  <si>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</si>
  <si>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</si>
  <si>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</si>
  <si>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</si>
  <si>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</si>
  <si>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</si>
  <si>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</si>
  <si>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</si>
  <si>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</si>
  <si>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</si>
  <si>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</si>
  <si>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</si>
  <si>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</si>
  <si>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</si>
  <si>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</si>
  <si>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</si>
  <si>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</si>
  <si>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</si>
  <si>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</si>
  <si>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</si>
  <si>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</si>
  <si>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</si>
  <si>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</si>
  <si>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</si>
  <si>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</si>
  <si>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</si>
  <si>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</si>
  <si>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</si>
  <si>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</si>
  <si>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</si>
  <si>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</si>
  <si>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</si>
  <si>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</si>
  <si>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</si>
  <si>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</si>
  <si>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</si>
  <si>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</si>
  <si>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</si>
  <si>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</si>
  <si>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</si>
  <si>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</si>
  <si>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</si>
  <si>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</si>
  <si>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</si>
  <si>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</si>
  <si>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</si>
  <si>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</si>
  <si>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</si>
  <si>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</si>
  <si>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</si>
  <si>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</si>
  <si>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</si>
  <si>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</si>
  <si>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</si>
  <si>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</si>
  <si>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</si>
  <si>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</si>
  <si>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</si>
  <si>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</si>
  <si>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</si>
  <si>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</si>
  <si>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</si>
  <si>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</si>
  <si>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</si>
  <si>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</si>
  <si>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</si>
  <si>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</si>
  <si>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</si>
  <si>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</si>
  <si>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</si>
  <si>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</si>
  <si>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</si>
  <si>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</si>
  <si>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</si>
  <si>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</si>
  <si>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</si>
  <si>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</si>
  <si>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</si>
  <si>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</si>
  <si>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</si>
  <si>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</si>
  <si>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</si>
  <si>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</si>
  <si>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</si>
  <si>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</si>
  <si>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</si>
  <si>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</si>
  <si>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</si>
  <si>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</si>
  <si>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</si>
  <si>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</si>
  <si>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</si>
  <si>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</si>
  <si>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</si>
  <si>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</si>
  <si>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</si>
  <si>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</si>
  <si>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</si>
  <si>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</si>
  <si>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</si>
  <si>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</si>
  <si>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</si>
  <si>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</si>
  <si>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</si>
  <si>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</si>
  <si>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</si>
  <si>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</si>
  <si>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</si>
  <si>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</si>
  <si>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</si>
  <si>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</si>
  <si>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</si>
  <si>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</si>
  <si>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</si>
  <si>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</si>
  <si>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</si>
  <si>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</si>
  <si>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</si>
  <si>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</si>
  <si>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</si>
  <si>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</si>
  <si>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</si>
  <si>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</si>
  <si>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</si>
  <si>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</si>
  <si>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</si>
  <si>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</si>
  <si>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</si>
  <si>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</si>
  <si>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</si>
  <si>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</si>
  <si>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</si>
  <si>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</si>
  <si>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</si>
  <si>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</si>
  <si>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</si>
  <si>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</si>
  <si>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</si>
  <si>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</si>
  <si>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</si>
  <si>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</si>
  <si>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</si>
  <si>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</si>
  <si>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</si>
  <si>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</si>
  <si>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</si>
  <si>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</si>
  <si>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</si>
  <si>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</si>
  <si>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</si>
  <si>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</si>
  <si>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</si>
  <si>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</si>
  <si>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</si>
  <si>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</si>
  <si>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</si>
  <si>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</si>
  <si>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</si>
  <si>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</si>
  <si>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</si>
  <si>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</si>
  <si>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</si>
  <si>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</si>
  <si>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</si>
  <si>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</si>
  <si>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</si>
  <si>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</si>
  <si>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</si>
  <si>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</si>
  <si>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</si>
  <si>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</si>
  <si>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</si>
  <si>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</si>
  <si>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</si>
  <si>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</si>
  <si>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</si>
  <si>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</si>
  <si>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</si>
  <si>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</si>
  <si>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</si>
  <si>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</si>
  <si>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</si>
  <si>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</si>
  <si>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</si>
  <si>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</si>
  <si>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</si>
  <si>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</si>
  <si>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</si>
  <si>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</si>
  <si>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</si>
  <si>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</si>
  <si>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</si>
  <si>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</si>
  <si>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</si>
  <si>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</si>
  <si>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</si>
  <si>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</si>
  <si>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</si>
  <si>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</si>
  <si>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</si>
  <si>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</si>
  <si>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</si>
  <si>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</si>
  <si>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</si>
  <si>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</si>
  <si>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</si>
  <si>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</si>
  <si>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</si>
  <si>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</si>
  <si>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</si>
  <si>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</si>
  <si>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</si>
  <si>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</si>
  <si>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</si>
  <si>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</si>
  <si>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</si>
  <si>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</si>
  <si>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</si>
  <si>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</si>
  <si>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</si>
  <si>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</si>
  <si>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</si>
  <si>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</si>
  <si>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</si>
  <si>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</si>
  <si>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</si>
  <si>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</si>
  <si>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</si>
  <si>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</si>
  <si>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</si>
  <si>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</si>
  <si>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</si>
  <si>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</si>
  <si>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</si>
  <si>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</si>
  <si>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</si>
  <si>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</si>
  <si>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</si>
  <si>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</si>
  <si>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</si>
  <si>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</si>
  <si>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</si>
  <si>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</si>
  <si>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</si>
  <si>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</si>
  <si>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</si>
  <si>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</si>
  <si>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</si>
  <si>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</si>
  <si>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</si>
  <si>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</si>
  <si>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</si>
  <si>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</si>
  <si>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</si>
  <si>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</si>
  <si>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</si>
  <si>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</si>
  <si>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</si>
  <si>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</si>
  <si>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</si>
  <si>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</si>
  <si>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</si>
  <si>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</si>
  <si>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</si>
  <si>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</si>
  <si>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</si>
  <si>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</si>
  <si>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</si>
  <si>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</si>
  <si>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</si>
  <si>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</si>
  <si>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</si>
  <si>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</si>
  <si>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</si>
  <si>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</si>
  <si>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</si>
  <si>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</si>
  <si>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</si>
  <si>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</si>
  <si>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</si>
  <si>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</si>
  <si>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</si>
  <si>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</si>
  <si>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</si>
  <si>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</si>
  <si>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</si>
  <si>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</si>
  <si>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</si>
  <si>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</si>
  <si>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</si>
  <si>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</si>
  <si>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</si>
  <si>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</si>
  <si>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</si>
  <si>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</si>
  <si>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</si>
  <si>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</si>
  <si>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</si>
  <si>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</si>
  <si>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</si>
  <si>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</si>
  <si>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</si>
  <si>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</si>
  <si>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</si>
  <si>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</si>
  <si>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</si>
  <si>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</si>
  <si>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</si>
  <si>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</si>
  <si>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</si>
  <si>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</si>
  <si>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</si>
  <si>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</si>
  <si>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</si>
  <si>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</si>
  <si>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</si>
  <si>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</si>
  <si>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</si>
  <si>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</si>
  <si>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</si>
  <si>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</si>
  <si>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</si>
  <si>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</si>
  <si>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</si>
  <si>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</si>
  <si>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</si>
  <si>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</si>
  <si>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</si>
  <si>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</si>
  <si>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</si>
  <si>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</si>
  <si>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</si>
  <si>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</si>
  <si>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</si>
  <si>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</si>
  <si>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</si>
  <si>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</si>
  <si>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</si>
  <si>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</si>
  <si>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</si>
  <si>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</si>
  <si>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</si>
  <si>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</si>
  <si>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</si>
  <si>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</si>
  <si>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</si>
  <si>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</si>
  <si>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</si>
  <si>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</si>
  <si>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</si>
  <si>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</si>
  <si>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</si>
  <si>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</si>
  <si>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</si>
  <si>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</si>
  <si>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</si>
  <si>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</si>
  <si>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</si>
  <si>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</si>
  <si>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</si>
  <si>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</si>
  <si>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</si>
  <si>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</si>
  <si>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</si>
  <si>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</si>
  <si>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</si>
  <si>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</si>
  <si>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</si>
  <si>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</si>
  <si>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</si>
  <si>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</si>
  <si>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</si>
  <si>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</si>
  <si>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</si>
  <si>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</si>
  <si>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</si>
  <si>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</si>
  <si>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</si>
  <si>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</si>
  <si>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</si>
  <si>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</si>
  <si>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</si>
  <si>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</si>
  <si>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</si>
  <si>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</si>
  <si>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</si>
  <si>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</si>
  <si>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</si>
  <si>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</si>
  <si>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</si>
  <si>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</si>
  <si>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</si>
  <si>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</si>
  <si>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</si>
  <si>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</si>
  <si>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</si>
  <si>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</si>
  <si>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</si>
  <si>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</si>
  <si>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</si>
  <si>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</si>
  <si>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</si>
  <si>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</si>
  <si>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</si>
  <si>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</si>
  <si>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</si>
  <si>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</si>
  <si>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</si>
  <si>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</si>
  <si>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</si>
  <si>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</si>
  <si>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</si>
  <si>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</si>
  <si>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</si>
  <si>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</si>
  <si>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</si>
  <si>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</si>
  <si>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</si>
  <si>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</si>
  <si>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</si>
  <si>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</si>
  <si>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</si>
  <si>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</si>
  <si>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</si>
  <si>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</si>
  <si>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</si>
  <si>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</si>
  <si>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</si>
  <si>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</si>
  <si>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</si>
  <si>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</si>
  <si>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</si>
  <si>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</si>
  <si>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</si>
  <si>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</si>
  <si>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</si>
  <si>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</si>
  <si>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</si>
  <si>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</si>
  <si>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</si>
  <si>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</si>
  <si>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</si>
  <si>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</si>
  <si>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</si>
  <si>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</si>
  <si>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</si>
  <si>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</si>
  <si>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</si>
  <si>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</si>
  <si>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</si>
  <si>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</si>
  <si>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</si>
  <si>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</si>
  <si>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</si>
  <si>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</si>
  <si>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</si>
  <si>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</si>
  <si>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</si>
  <si>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</si>
  <si>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</si>
  <si>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</si>
  <si>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</si>
  <si>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</si>
  <si>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</si>
  <si>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</si>
  <si>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</si>
  <si>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</si>
  <si>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</si>
  <si>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</si>
  <si>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</si>
  <si>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</si>
  <si>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</si>
  <si>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</si>
  <si>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</si>
  <si>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</si>
  <si>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</si>
  <si>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</si>
  <si>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</si>
  <si>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</si>
  <si>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</si>
  <si>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</si>
  <si>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</si>
  <si>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</si>
  <si>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</si>
  <si>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</si>
  <si>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</si>
  <si>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</si>
  <si>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</si>
  <si>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</si>
  <si>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</si>
  <si>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</si>
  <si>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</si>
  <si>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</si>
  <si>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</si>
  <si>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</si>
  <si>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</si>
  <si>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</si>
  <si>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</si>
  <si>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</si>
  <si>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</si>
  <si>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</si>
  <si>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</si>
  <si>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</si>
  <si>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</si>
  <si>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</si>
  <si>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</si>
  <si>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</si>
  <si>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</si>
  <si>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</si>
  <si>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</si>
  <si>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</si>
  <si>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</si>
  <si>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</si>
  <si>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</si>
  <si>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</si>
  <si>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</si>
  <si>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</si>
  <si>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</si>
  <si>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</si>
  <si>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</si>
  <si>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</si>
  <si>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</si>
  <si>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</si>
  <si>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</si>
  <si>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</si>
  <si>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</si>
  <si>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</si>
  <si>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</si>
  <si>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</si>
  <si>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</si>
  <si>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</si>
  <si>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</si>
  <si>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</si>
  <si>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</si>
  <si>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</si>
  <si>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</si>
  <si>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</si>
  <si>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</si>
  <si>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</si>
  <si>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</si>
  <si>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</si>
  <si>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</si>
  <si>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</si>
  <si>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</si>
  <si>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</si>
  <si>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</si>
  <si>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</si>
  <si>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</si>
  <si>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</si>
  <si>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</si>
  <si>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</si>
  <si>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</si>
  <si>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</si>
  <si>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</si>
  <si>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</si>
  <si>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</si>
  <si>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</si>
  <si>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</si>
  <si>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</si>
  <si>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</si>
  <si>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</si>
  <si>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</si>
  <si>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</si>
  <si>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</si>
  <si>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</si>
  <si>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</si>
  <si>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</si>
  <si>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</si>
  <si>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</si>
  <si>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</si>
  <si>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</si>
  <si>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</si>
  <si>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</si>
  <si>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</si>
  <si>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</si>
  <si>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</si>
  <si>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</si>
  <si>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</si>
  <si>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</si>
  <si>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</si>
  <si>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</si>
  <si>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</si>
  <si>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</si>
  <si>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</si>
  <si>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</si>
  <si>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</si>
  <si>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</si>
  <si>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</si>
  <si>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</si>
  <si>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</si>
  <si>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</si>
  <si>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</si>
  <si>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</si>
  <si>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</si>
  <si>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</si>
  <si>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</si>
  <si>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</si>
  <si>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</si>
  <si>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</si>
  <si>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</si>
  <si>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</si>
  <si>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</si>
  <si>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</si>
  <si>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</si>
  <si>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</si>
  <si>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</si>
  <si>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</si>
  <si>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</si>
  <si>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</si>
  <si>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</si>
  <si>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</si>
  <si>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</si>
  <si>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</si>
  <si>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</si>
  <si>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</si>
  <si>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</si>
  <si>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</si>
  <si>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</si>
  <si>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</si>
  <si>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</si>
  <si>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</si>
  <si>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</si>
  <si>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</si>
  <si>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</si>
  <si>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</si>
  <si>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</si>
  <si>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</si>
  <si>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</si>
  <si>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</si>
  <si>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</si>
  <si>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</si>
  <si>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</si>
  <si>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</si>
  <si>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</si>
  <si>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</si>
  <si>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</si>
  <si>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</si>
  <si>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</si>
  <si>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</si>
  <si>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</si>
  <si>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</si>
  <si>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</si>
  <si>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</si>
  <si>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</si>
  <si>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</si>
  <si>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</si>
  <si>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</si>
  <si>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</si>
  <si>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</si>
  <si>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</si>
  <si>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</si>
  <si>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</si>
  <si>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</si>
  <si>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</si>
  <si>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</si>
  <si>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</si>
  <si>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</si>
  <si>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</si>
  <si>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</si>
  <si>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</si>
  <si>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</si>
  <si>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</si>
  <si>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</si>
  <si>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</si>
  <si>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</si>
  <si>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</si>
  <si>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</si>
  <si>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</si>
  <si>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</si>
  <si>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</si>
  <si>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</si>
  <si>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</si>
  <si>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</si>
  <si>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</si>
  <si>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</si>
  <si>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</si>
  <si>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</si>
  <si>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</si>
  <si>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</si>
  <si>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</si>
  <si>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</si>
  <si>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</si>
  <si>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</si>
  <si>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</si>
  <si>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</si>
  <si>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</si>
  <si>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</si>
  <si>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</si>
  <si>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</si>
  <si>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</si>
  <si>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</si>
  <si>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</si>
  <si>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</si>
  <si>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</si>
  <si>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</si>
  <si>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</si>
  <si>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</si>
  <si>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</si>
  <si>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</si>
  <si>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</si>
  <si>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</si>
  <si>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</si>
  <si>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</si>
  <si>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</si>
  <si>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</si>
  <si>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</si>
  <si>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</si>
  <si>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</si>
  <si>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</si>
  <si>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</si>
  <si>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</si>
  <si>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</si>
  <si>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</si>
  <si>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</si>
  <si>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</si>
  <si>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</si>
  <si>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</si>
  <si>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</si>
  <si>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</si>
  <si>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</si>
  <si>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</si>
  <si>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</si>
  <si>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</si>
  <si>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</si>
  <si>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</si>
  <si>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</si>
  <si>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</si>
  <si>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</si>
  <si>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</si>
  <si>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</si>
  <si>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</si>
  <si>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</si>
  <si>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</si>
  <si>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</si>
  <si>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</si>
  <si>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</si>
  <si>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</si>
  <si>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</si>
  <si>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</si>
  <si>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</si>
  <si>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</si>
  <si>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</si>
  <si>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</si>
  <si>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</si>
  <si>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</si>
  <si>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</si>
  <si>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</si>
  <si>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</si>
  <si>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</si>
  <si>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</si>
  <si>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</si>
  <si>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</si>
  <si>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</si>
  <si>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</si>
  <si>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</si>
  <si>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</si>
  <si>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</si>
  <si>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</si>
  <si>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</si>
  <si>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</si>
  <si>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</si>
  <si>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</si>
  <si>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</si>
  <si>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</si>
  <si>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</si>
  <si>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</si>
  <si>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</si>
  <si>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</si>
  <si>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</si>
  <si>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</si>
  <si>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</si>
  <si>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</si>
  <si>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</si>
  <si>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</si>
  <si>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</si>
  <si>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</si>
  <si>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</si>
  <si>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</si>
  <si>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</si>
  <si>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</si>
  <si>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</si>
  <si>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</si>
  <si>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</si>
  <si>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</si>
  <si>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</si>
  <si>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</si>
  <si>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</si>
  <si>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</si>
  <si>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</si>
  <si>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</si>
  <si>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</si>
  <si>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</si>
  <si>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</si>
  <si>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</si>
  <si>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</si>
  <si>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</si>
  <si>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</si>
  <si>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</si>
  <si>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</si>
  <si>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</si>
  <si>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</si>
  <si>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</si>
  <si>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</si>
  <si>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</si>
  <si>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</si>
  <si>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</si>
  <si>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</si>
  <si>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</si>
  <si>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</si>
  <si>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</si>
  <si>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</si>
  <si>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</si>
  <si>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</si>
  <si>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</si>
  <si>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</si>
  <si>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</si>
  <si>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</si>
  <si>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</si>
  <si>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</si>
  <si>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</si>
  <si>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</si>
  <si>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</si>
  <si>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</si>
  <si>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</si>
  <si>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</si>
  <si>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</si>
  <si>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</si>
  <si>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</si>
  <si>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</si>
  <si>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</si>
  <si>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</si>
  <si>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</si>
  <si>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</si>
  <si>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</si>
  <si>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</si>
  <si>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</si>
  <si>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</si>
  <si>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</si>
  <si>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</si>
  <si>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</si>
  <si>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</si>
  <si>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</si>
  <si>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</si>
  <si>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</si>
  <si>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</si>
  <si>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</si>
  <si>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</si>
  <si>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</si>
  <si>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</si>
  <si>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</si>
  <si>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</si>
  <si>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</si>
  <si>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</si>
  <si>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</si>
  <si>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</si>
  <si>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</si>
  <si>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</si>
  <si>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</si>
  <si>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</si>
  <si>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</si>
  <si>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</si>
  <si>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</si>
  <si>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</si>
  <si>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</si>
  <si>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</si>
  <si>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</si>
  <si>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</si>
  <si>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</si>
  <si>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</si>
  <si>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</si>
  <si>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</si>
  <si>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</si>
  <si>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</si>
  <si>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</si>
  <si>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</si>
  <si>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</si>
  <si>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</si>
  <si>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</si>
  <si>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</si>
  <si>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</si>
  <si>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</si>
  <si>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</si>
  <si>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</si>
  <si>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</si>
  <si>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</si>
  <si>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</si>
  <si>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</si>
  <si>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</si>
  <si>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</si>
  <si>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</si>
  <si>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</si>
  <si>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</si>
  <si>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</si>
  <si>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</si>
  <si>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</si>
  <si>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</si>
  <si>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</si>
  <si>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</si>
  <si>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</si>
  <si>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</si>
  <si>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</si>
  <si>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</si>
  <si>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</si>
  <si>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</si>
  <si>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</si>
  <si>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</si>
  <si>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</si>
  <si>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</si>
  <si>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</si>
  <si>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</si>
  <si>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</si>
  <si>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</si>
  <si>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</si>
  <si>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</si>
  <si>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</si>
  <si>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</si>
  <si>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</si>
  <si>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</si>
  <si>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</si>
  <si>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</si>
  <si>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</si>
  <si>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</si>
  <si>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</si>
  <si>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</si>
  <si>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</si>
  <si>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</si>
  <si>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</si>
  <si>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</si>
  <si>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</si>
  <si>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</si>
  <si>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</si>
  <si>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</si>
  <si>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</si>
  <si>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</si>
  <si>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</si>
  <si>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</si>
  <si>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</si>
  <si>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</si>
  <si>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</si>
  <si>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</si>
  <si>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</si>
  <si>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</si>
  <si>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</si>
  <si>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</si>
  <si>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</si>
  <si>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</si>
  <si>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</si>
  <si>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</si>
  <si>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MONTBRUN A DAUMAZAN-SUR-ARIZE</t>
  </si>
  <si>
    <t>RUISSEAU DE MONTBRUN</t>
  </si>
  <si>
    <t>05176090</t>
  </si>
  <si>
    <t>18310006400033</t>
  </si>
  <si>
    <t>Agence de l'Eau Adour-Garonne</t>
  </si>
  <si>
    <t>34255833500077</t>
  </si>
  <si>
    <t>AQUASCOP BIOLOGIE site de Monptellier</t>
  </si>
  <si>
    <t>IBMR-21-M83</t>
  </si>
  <si>
    <t>JOYCE LAMBERT, ALEXANDRA NIEL</t>
  </si>
  <si>
    <t>IBMR standard</t>
  </si>
  <si>
    <t>GAUCHE</t>
  </si>
  <si>
    <t>ETIAGE NORMAL</t>
  </si>
  <si>
    <t>FORTEMENT NUAGEUX</t>
  </si>
  <si>
    <t>NULLE</t>
  </si>
  <si>
    <t>OUI</t>
  </si>
  <si>
    <t>peu abondant</t>
  </si>
  <si>
    <t>Cf.</t>
  </si>
  <si>
    <t>Ulnaria</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</si>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</sst>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A102" sqref="A10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5" t="s">
        <v>2273</v>
      </c>
      <c r="B3" s="95"/>
      <c r="C3" s="95"/>
      <c r="D3" s="95"/>
      <c r="E3" s="95"/>
    </row>
    <row r="4" spans="1:5" s="15" customFormat="1" ht="16.5" customHeight="1" thickBot="1">
      <c r="A4" s="102" t="s">
        <v>2274</v>
      </c>
      <c r="B4" s="102"/>
      <c r="C4" s="102"/>
      <c r="D4" s="102"/>
      <c r="E4" s="102"/>
    </row>
    <row r="5" spans="1:5" s="15" customFormat="1" ht="15.75" thickBot="1">
      <c r="A5" s="92" t="s">
        <v>2058</v>
      </c>
      <c r="B5" s="93"/>
      <c r="C5" s="93"/>
      <c r="D5" s="93"/>
      <c r="E5" s="94"/>
    </row>
    <row r="6" spans="1:5" ht="15">
      <c r="A6" s="14" t="s">
        <v>2275</v>
      </c>
      <c r="B6" s="50" t="s">
        <v>5290</v>
      </c>
      <c r="D6" s="14" t="s">
        <v>2057</v>
      </c>
      <c r="E6" s="54"/>
    </row>
    <row r="7" spans="1:8" ht="30">
      <c r="A7" s="48" t="s">
        <v>2262</v>
      </c>
      <c r="B7" s="45" t="s">
        <v>5295</v>
      </c>
      <c r="D7" s="14" t="s">
        <v>2060</v>
      </c>
      <c r="E7" s="53" t="s">
        <v>5291</v>
      </c>
      <c r="G7" s="96" t="s">
        <v>2272</v>
      </c>
      <c r="H7" s="97"/>
    </row>
    <row r="8" spans="1:8" ht="15">
      <c r="A8" s="10" t="s">
        <v>2276</v>
      </c>
      <c r="B8" s="50" t="s">
        <v>5289</v>
      </c>
      <c r="D8" s="10" t="s">
        <v>2278</v>
      </c>
      <c r="E8" s="51" t="s">
        <v>5292</v>
      </c>
      <c r="G8" s="98"/>
      <c r="H8" s="99"/>
    </row>
    <row r="9" spans="1:8" ht="30">
      <c r="A9" s="48" t="s">
        <v>2263</v>
      </c>
      <c r="B9" s="45" t="s">
        <v>5288</v>
      </c>
      <c r="D9" s="10" t="s">
        <v>2261</v>
      </c>
      <c r="E9" s="51" t="s">
        <v>5293</v>
      </c>
      <c r="G9" s="98"/>
      <c r="H9" s="99"/>
    </row>
    <row r="10" spans="1:8" ht="15">
      <c r="A10" s="10" t="s">
        <v>2059</v>
      </c>
      <c r="B10" s="46" t="s">
        <v>5287</v>
      </c>
      <c r="D10" s="10" t="s">
        <v>2279</v>
      </c>
      <c r="E10" s="51">
        <v>561990</v>
      </c>
      <c r="G10" s="98"/>
      <c r="H10" s="99"/>
    </row>
    <row r="11" spans="1:8" ht="15">
      <c r="A11" s="10" t="s">
        <v>2277</v>
      </c>
      <c r="B11" s="47">
        <v>44405</v>
      </c>
      <c r="D11" s="10" t="s">
        <v>2280</v>
      </c>
      <c r="E11" s="52">
        <v>6228109</v>
      </c>
      <c r="G11" s="98"/>
      <c r="H11" s="99"/>
    </row>
    <row r="12" spans="1:8" ht="15">
      <c r="A12" s="10" t="s">
        <v>2283</v>
      </c>
      <c r="B12" s="52" t="s">
        <v>5294</v>
      </c>
      <c r="D12" s="10" t="s">
        <v>2281</v>
      </c>
      <c r="E12" s="52">
        <v>562060</v>
      </c>
      <c r="G12" s="100"/>
      <c r="H12" s="101"/>
    </row>
    <row r="13" spans="1:5" ht="17.25" customHeight="1" thickBot="1">
      <c r="A13" s="2"/>
      <c r="B13" s="55"/>
      <c r="D13" s="10" t="s">
        <v>2282</v>
      </c>
      <c r="E13" s="52">
        <v>6228164</v>
      </c>
    </row>
    <row r="14" spans="1:5" s="58" customFormat="1" ht="15.7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561990</v>
      </c>
    </row>
    <row r="18" spans="1:3" ht="15">
      <c r="A18" s="112"/>
      <c r="B18" s="49" t="s">
        <v>2267</v>
      </c>
      <c r="C18" s="61">
        <f>E11</f>
        <v>6228109</v>
      </c>
    </row>
    <row r="19" spans="1:2" ht="15">
      <c r="A19" s="3" t="s">
        <v>2063</v>
      </c>
      <c r="B19" s="29">
        <v>252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3.6</v>
      </c>
    </row>
    <row r="26" spans="1:2" s="57" customFormat="1" ht="15.7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5">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24</v>
      </c>
      <c r="D35" s="28" t="s">
        <v>2284</v>
      </c>
      <c r="E35" s="32">
        <v>76</v>
      </c>
    </row>
    <row r="36" spans="1:5" s="7" customFormat="1" ht="15" customHeight="1">
      <c r="A36" s="5" t="s">
        <v>2113</v>
      </c>
      <c r="B36" s="30">
        <v>31</v>
      </c>
      <c r="C36" s="6"/>
      <c r="D36" s="8" t="s">
        <v>2112</v>
      </c>
      <c r="E36" s="30">
        <v>70</v>
      </c>
    </row>
    <row r="37" spans="1:5" s="7" customFormat="1" ht="15" customHeight="1">
      <c r="A37" s="5" t="s">
        <v>2111</v>
      </c>
      <c r="B37" s="30">
        <v>2.8</v>
      </c>
      <c r="C37" s="6"/>
      <c r="D37" s="8" t="s">
        <v>2110</v>
      </c>
      <c r="E37" s="30">
        <v>3.9</v>
      </c>
    </row>
    <row r="38" spans="1:5" s="7" customFormat="1" ht="15" customHeight="1">
      <c r="A38" s="5" t="s">
        <v>2115</v>
      </c>
      <c r="B38" s="30">
        <v>11</v>
      </c>
      <c r="C38" s="6"/>
      <c r="D38" s="8" t="s">
        <v>2115</v>
      </c>
      <c r="E38" s="30">
        <v>8</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v>4</v>
      </c>
    </row>
    <row r="44" spans="1:5" s="15" customFormat="1" ht="15">
      <c r="A44" s="3" t="s">
        <v>2106</v>
      </c>
      <c r="B44" s="9"/>
      <c r="C44" s="6"/>
      <c r="D44" s="10" t="s">
        <v>2106</v>
      </c>
      <c r="E44" s="9">
        <v>4</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v>1</v>
      </c>
    </row>
    <row r="58" spans="1:5" s="15" customFormat="1" ht="15">
      <c r="A58" s="3" t="s">
        <v>2094</v>
      </c>
      <c r="B58" s="9">
        <v>3</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4</v>
      </c>
    </row>
    <row r="82" spans="1:5" s="15" customFormat="1" ht="15">
      <c r="A82" s="3" t="s">
        <v>2076</v>
      </c>
      <c r="B82" s="9"/>
      <c r="C82" s="6"/>
      <c r="D82" s="10" t="s">
        <v>2076</v>
      </c>
      <c r="E82" s="9">
        <v>4</v>
      </c>
    </row>
    <row r="83" spans="1:5" s="15" customFormat="1" ht="15">
      <c r="A83" s="3" t="s">
        <v>2075</v>
      </c>
      <c r="B83" s="9">
        <v>5</v>
      </c>
      <c r="C83" s="6"/>
      <c r="D83" s="10" t="s">
        <v>2075</v>
      </c>
      <c r="E83" s="9">
        <v>4</v>
      </c>
    </row>
    <row r="84" spans="1:5" s="15" customFormat="1" ht="15">
      <c r="A84" s="3" t="s">
        <v>2074</v>
      </c>
      <c r="B84" s="9">
        <v>2</v>
      </c>
      <c r="C84" s="6"/>
      <c r="D84" s="10" t="s">
        <v>2074</v>
      </c>
      <c r="E84" s="9">
        <v>1</v>
      </c>
    </row>
    <row r="85" spans="1:5" s="15" customFormat="1" ht="15">
      <c r="A85" s="3" t="s">
        <v>2073</v>
      </c>
      <c r="B85" s="9"/>
      <c r="C85" s="6"/>
      <c r="D85" s="10" t="s">
        <v>2073</v>
      </c>
      <c r="E85" s="9">
        <v>2</v>
      </c>
    </row>
    <row r="86" spans="1:5" s="15" customFormat="1" ht="15">
      <c r="A86" s="3" t="s">
        <v>2072</v>
      </c>
      <c r="B86" s="9">
        <v>1</v>
      </c>
      <c r="C86" s="6"/>
      <c r="D86" s="10" t="s">
        <v>2072</v>
      </c>
      <c r="E86" s="9">
        <v>2</v>
      </c>
    </row>
    <row r="87" spans="1:5" s="15" customFormat="1" ht="15">
      <c r="A87" s="3" t="s">
        <v>2071</v>
      </c>
      <c r="B87" s="9">
        <v>2</v>
      </c>
      <c r="C87" s="6"/>
      <c r="D87" s="10" t="s">
        <v>2071</v>
      </c>
      <c r="E87" s="9">
        <v>3</v>
      </c>
    </row>
    <row r="88" spans="1:5" s="15" customFormat="1" ht="15">
      <c r="A88" s="3" t="s">
        <v>2070</v>
      </c>
      <c r="B88" s="9"/>
      <c r="C88" s="6"/>
      <c r="D88" s="10" t="s">
        <v>2070</v>
      </c>
      <c r="E88" s="9"/>
    </row>
    <row r="89" spans="1:8" s="15" customFormat="1" ht="15.7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75" thickBot="1"/>
    <row r="95" spans="1:8" s="58" customFormat="1" ht="15.7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89">
        <v>0.3</v>
      </c>
      <c r="F97" s="35" t="s">
        <v>2290</v>
      </c>
      <c r="G97" s="77"/>
      <c r="H97" s="78"/>
    </row>
    <row r="98" spans="1:8" ht="15">
      <c r="A98" s="33" t="s">
        <v>777</v>
      </c>
      <c r="B98" s="20" t="str">
        <f>IF(A98="NEWCOD",IF(ISBLANK(G98),"renseigner le champ 'Nouveau taxon'",G98),VLOOKUP(A98,'Ref Taxo'!A:B,2,FALSE))</f>
        <v>Fragilaria</v>
      </c>
      <c r="C98" s="21">
        <f>IF(A98="NEWCOD",IF(ISBLANK(H98),"NoCod",H98),VLOOKUP(A98,'Ref Taxo'!A:D,4,FALSE))</f>
        <v>9533</v>
      </c>
      <c r="D98" s="34"/>
      <c r="E98" s="89">
        <v>0.02</v>
      </c>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0.01</v>
      </c>
      <c r="E99" s="89"/>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c r="E100" s="89">
        <v>0.01</v>
      </c>
      <c r="F100" s="35" t="s">
        <v>2290</v>
      </c>
      <c r="G100" s="79"/>
      <c r="H100" s="80"/>
    </row>
    <row r="101" spans="1:8" ht="15">
      <c r="A101" s="33" t="s">
        <v>5305</v>
      </c>
      <c r="B101" s="20" t="str">
        <f>IF(A101="NEWCOD",IF(ISBLANK(G101),"renseigner le champ 'Nouveau taxon'",G101),VLOOKUP(A101,'Ref Taxo'!A:B,2,FALSE))</f>
        <v>Ulnaria</v>
      </c>
      <c r="C101" s="21">
        <f>IF(A101="NEWCOD",IF(ISBLANK(H101),"NoCod",H101),VLOOKUP(A101,'Ref Taxo'!A:D,4,FALSE))</f>
        <v>9549</v>
      </c>
      <c r="D101" s="34"/>
      <c r="E101" s="89">
        <v>0.02</v>
      </c>
      <c r="F101" s="35" t="s">
        <v>2290</v>
      </c>
      <c r="G101" s="79" t="s">
        <v>5304</v>
      </c>
      <c r="H101" s="80">
        <v>9549</v>
      </c>
    </row>
    <row r="102" spans="1:8" ht="15">
      <c r="A102" s="33" t="s">
        <v>1289</v>
      </c>
      <c r="B102" s="20" t="str">
        <f>IF(A102="NEWCOD",IF(ISBLANK(G102),"renseigner le champ 'Nouveau taxon'",G102),VLOOKUP(A102,'Ref Taxo'!A:B,2,FALSE))</f>
        <v>Oedogonium</v>
      </c>
      <c r="C102" s="21">
        <f>IF(A102="NEWCOD",IF(ISBLANK(H102),"NoCod",H102),VLOOKUP(A102,'Ref Taxo'!A:D,4,FALSE))</f>
        <v>1134</v>
      </c>
      <c r="D102" s="34"/>
      <c r="E102" s="89">
        <v>0.29</v>
      </c>
      <c r="F102" s="35" t="s">
        <v>2290</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0.03</v>
      </c>
      <c r="E103" s="89">
        <v>5.05</v>
      </c>
      <c r="F103" s="35" t="s">
        <v>2290</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c r="E104" s="89">
        <v>0.05</v>
      </c>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0.01</v>
      </c>
      <c r="E105" s="89"/>
      <c r="F105" s="35" t="s">
        <v>2290</v>
      </c>
      <c r="G105" s="79"/>
      <c r="H105" s="80"/>
    </row>
    <row r="106" spans="1:8" ht="15">
      <c r="A106" s="33" t="s">
        <v>466</v>
      </c>
      <c r="B106" s="20" t="str">
        <f>IF(A106="NEWCOD",IF(ISBLANK(G106),"renseigner le champ 'Nouveau taxon'",G106),VLOOKUP(A106,'Ref Taxo'!A:B,2,FALSE))</f>
        <v>Conocephalum conicum</v>
      </c>
      <c r="C106" s="21">
        <f>IF(A106="NEWCOD",IF(ISBLANK(H106),"NoCod",H106),VLOOKUP(A106,'Ref Taxo'!A:D,4,FALSE))</f>
        <v>1176</v>
      </c>
      <c r="D106" s="34">
        <v>0.01</v>
      </c>
      <c r="E106" s="89">
        <v>0.01</v>
      </c>
      <c r="F106" s="35" t="s">
        <v>2290</v>
      </c>
      <c r="G106" s="79"/>
      <c r="H106" s="80"/>
    </row>
    <row r="107" spans="1:8" ht="15">
      <c r="A107" s="33" t="s">
        <v>1341</v>
      </c>
      <c r="B107" s="20" t="str">
        <f>IF(A107="NEWCOD",IF(ISBLANK(G107),"renseigner le champ 'Nouveau taxon'",G107),VLOOKUP(A107,'Ref Taxo'!A:B,2,FALSE))</f>
        <v>Pellia</v>
      </c>
      <c r="C107" s="21">
        <f>IF(A107="NEWCOD",IF(ISBLANK(H107),"NoCod",H107),VLOOKUP(A107,'Ref Taxo'!A:D,4,FALSE))</f>
        <v>1196</v>
      </c>
      <c r="D107" s="34">
        <v>0.01</v>
      </c>
      <c r="E107" s="89">
        <v>0.01</v>
      </c>
      <c r="F107" s="35" t="s">
        <v>2290</v>
      </c>
      <c r="G107" s="79"/>
      <c r="H107" s="80"/>
    </row>
    <row r="108" spans="1:8" ht="15">
      <c r="A108" s="33" t="s">
        <v>479</v>
      </c>
      <c r="B108" s="20" t="str">
        <f>IF(A108="NEWCOD",IF(ISBLANK(G108),"renseigner le champ 'Nouveau taxon'",G108),VLOOKUP(A108,'Ref Taxo'!A:B,2,FALSE))</f>
        <v>Cratoneuron filicinum</v>
      </c>
      <c r="C108" s="21">
        <f>IF(A108="NEWCOD",IF(ISBLANK(H108),"NoCod",H108),VLOOKUP(A108,'Ref Taxo'!A:D,4,FALSE))</f>
        <v>1233</v>
      </c>
      <c r="D108" s="34">
        <v>0.01</v>
      </c>
      <c r="E108" s="89"/>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4.5</v>
      </c>
      <c r="E109" s="89">
        <v>0.2</v>
      </c>
      <c r="F109" s="35" t="s">
        <v>2290</v>
      </c>
      <c r="G109" s="79"/>
      <c r="H109" s="80"/>
    </row>
    <row r="110" spans="1:8" ht="15">
      <c r="A110" s="33" t="s">
        <v>768</v>
      </c>
      <c r="B110" s="20" t="str">
        <f>IF(A110="NEWCOD",IF(ISBLANK(G110),"renseigner le champ 'Nouveau taxon'",G110),VLOOKUP(A110,'Ref Taxo'!A:B,2,FALSE))</f>
        <v>Fontinalis antipyretica</v>
      </c>
      <c r="C110" s="21">
        <f>IF(A110="NEWCOD",IF(ISBLANK(H110),"NoCod",H110),VLOOKUP(A110,'Ref Taxo'!A:D,4,FALSE))</f>
        <v>1310</v>
      </c>
      <c r="D110" s="34">
        <v>4.1</v>
      </c>
      <c r="E110" s="89">
        <v>2.1</v>
      </c>
      <c r="F110" s="35" t="s">
        <v>2290</v>
      </c>
      <c r="G110" s="79"/>
      <c r="H110" s="80"/>
    </row>
    <row r="111" spans="1:8" ht="15">
      <c r="A111" s="33" t="s">
        <v>1035</v>
      </c>
      <c r="B111" s="20" t="str">
        <f>IF(A111="NEWCOD",IF(ISBLANK(G111),"renseigner le champ 'Nouveau taxon'",G111),VLOOKUP(A111,'Ref Taxo'!A:B,2,FALSE))</f>
        <v>Leptodictyum riparium</v>
      </c>
      <c r="C111" s="21">
        <f>IF(A111="NEWCOD",IF(ISBLANK(H111),"NoCod",H111),VLOOKUP(A111,'Ref Taxo'!A:D,4,FALSE))</f>
        <v>1244</v>
      </c>
      <c r="D111" s="34">
        <v>0.2</v>
      </c>
      <c r="E111" s="89">
        <v>0.02</v>
      </c>
      <c r="F111" s="35" t="s">
        <v>2290</v>
      </c>
      <c r="G111" s="79"/>
      <c r="H111" s="80"/>
    </row>
    <row r="112" spans="1:8" ht="15">
      <c r="A112" s="33" t="s">
        <v>700</v>
      </c>
      <c r="B112" s="20" t="str">
        <f>IF(A112="NEWCOD",IF(ISBLANK(G112),"renseigner le champ 'Nouveau taxon'",G112),VLOOKUP(A112,'Ref Taxo'!A:B,2,FALSE))</f>
        <v>Oxyrrhynchium hians</v>
      </c>
      <c r="C112" s="21">
        <f>IF(A112="NEWCOD",IF(ISBLANK(H112),"NoCod",H112),VLOOKUP(A112,'Ref Taxo'!A:D,4,FALSE))</f>
        <v>31547</v>
      </c>
      <c r="D112" s="34">
        <v>0.01</v>
      </c>
      <c r="E112" s="89">
        <v>0.01</v>
      </c>
      <c r="F112" s="35" t="s">
        <v>2290</v>
      </c>
      <c r="G112" s="79"/>
      <c r="H112" s="80"/>
    </row>
    <row r="113" spans="1:8" ht="15">
      <c r="A113" s="33" t="s">
        <v>1315</v>
      </c>
      <c r="B113" s="20" t="str">
        <f>IF(A113="NEWCOD",IF(ISBLANK(G113),"renseigner le champ 'Nouveau taxon'",G113),VLOOKUP(A113,'Ref Taxo'!A:B,2,FALSE))</f>
        <v>Palustriella commutata</v>
      </c>
      <c r="C113" s="21">
        <f>IF(A113="NEWCOD",IF(ISBLANK(H113),"NoCod",H113),VLOOKUP(A113,'Ref Taxo'!A:D,4,FALSE))</f>
        <v>19903</v>
      </c>
      <c r="D113" s="34"/>
      <c r="E113" s="89">
        <v>0.01</v>
      </c>
      <c r="F113" s="35" t="s">
        <v>2290</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2.2</v>
      </c>
      <c r="E114" s="89">
        <v>0.02</v>
      </c>
      <c r="F114" s="35" t="s">
        <v>2290</v>
      </c>
      <c r="G114" s="79"/>
      <c r="H114" s="80"/>
    </row>
    <row r="115" spans="1:8" ht="15">
      <c r="A115" s="33" t="s">
        <v>28</v>
      </c>
      <c r="B115" s="20" t="str">
        <f>IF(A115="NEWCOD",IF(ISBLANK(G115),"renseigner le champ 'Nouveau taxon'",G115),VLOOKUP(A115,'Ref Taxo'!A:B,2,FALSE))</f>
        <v>Agrostis stolonifera</v>
      </c>
      <c r="C115" s="21">
        <f>IF(A115="NEWCOD",IF(ISBLANK(H115),"NoCod",H115),VLOOKUP(A115,'Ref Taxo'!A:D,4,FALSE))</f>
        <v>1543</v>
      </c>
      <c r="D115" s="34"/>
      <c r="E115" s="89">
        <v>0.1</v>
      </c>
      <c r="F115" s="35" t="s">
        <v>5303</v>
      </c>
      <c r="G115" s="79"/>
      <c r="H115" s="80"/>
    </row>
    <row r="116" spans="1:8" ht="15">
      <c r="A116" s="33" t="s">
        <v>329</v>
      </c>
      <c r="B116" s="20" t="str">
        <f>IF(A116="NEWCOD",IF(ISBLANK(G116),"renseigner le champ 'Nouveau taxon'",G116),VLOOKUP(A116,'Ref Taxo'!A:B,2,FALSE))</f>
        <v>Carex pendula</v>
      </c>
      <c r="C116" s="21">
        <f>IF(A116="NEWCOD",IF(ISBLANK(H116),"NoCod",H116),VLOOKUP(A116,'Ref Taxo'!A:D,4,FALSE))</f>
        <v>1485</v>
      </c>
      <c r="D116" s="34">
        <v>0.01</v>
      </c>
      <c r="E116" s="89"/>
      <c r="F116" s="35" t="s">
        <v>2290</v>
      </c>
      <c r="G116" s="79"/>
      <c r="H116" s="80"/>
    </row>
    <row r="117" spans="1:8" ht="15">
      <c r="A117" s="33" t="s">
        <v>796</v>
      </c>
      <c r="B117" s="20" t="str">
        <f>IF(A117="NEWCOD",IF(ISBLANK(G117),"renseigner le champ 'Nouveau taxon'",G117),VLOOKUP(A117,'Ref Taxo'!A:B,2,FALSE))</f>
        <v>Glechoma hederacea</v>
      </c>
      <c r="C117" s="21">
        <f>IF(A117="NEWCOD",IF(ISBLANK(H117),"NoCod",H117),VLOOKUP(A117,'Ref Taxo'!A:D,4,FALSE))</f>
        <v>19767</v>
      </c>
      <c r="D117" s="34"/>
      <c r="E117" s="89">
        <v>0.01</v>
      </c>
      <c r="F117" s="35" t="s">
        <v>2290</v>
      </c>
      <c r="G117" s="79"/>
      <c r="H117" s="80"/>
    </row>
    <row r="118" spans="1:8" ht="15">
      <c r="A118" s="33" t="s">
        <v>1616</v>
      </c>
      <c r="B118" s="20" t="str">
        <f>IF(A118="NEWCOD",IF(ISBLANK(G118),"renseigner le champ 'Nouveau taxon'",G118),VLOOKUP(A118,'Ref Taxo'!A:B,2,FALSE))</f>
        <v>Ranunculus repens</v>
      </c>
      <c r="C118" s="21">
        <f>IF(A118="NEWCOD",IF(ISBLANK(H118),"NoCod",H118),VLOOKUP(A118,'Ref Taxo'!A:D,4,FALSE))</f>
        <v>1910</v>
      </c>
      <c r="D118" s="34">
        <v>0.01</v>
      </c>
      <c r="E118" s="89">
        <v>0.01</v>
      </c>
      <c r="F118" s="35" t="s">
        <v>2290</v>
      </c>
      <c r="G118" s="79"/>
      <c r="H118" s="80"/>
    </row>
    <row r="119" spans="1:8" ht="15">
      <c r="A119" s="33" t="s">
        <v>661</v>
      </c>
      <c r="B119" s="20" t="str">
        <f>IF(A119="NEWCOD",IF(ISBLANK(G119),"renseigner le champ 'Nouveau taxon'",G119),VLOOKUP(A119,'Ref Taxo'!A:B,2,FALSE))</f>
        <v>Equisetum arvense</v>
      </c>
      <c r="C119" s="21">
        <f>IF(A119="NEWCOD",IF(ISBLANK(H119),"NoCod",H119),VLOOKUP(A119,'Ref Taxo'!A:D,4,FALSE))</f>
        <v>1384</v>
      </c>
      <c r="D119" s="34"/>
      <c r="E119" s="89">
        <v>0.01</v>
      </c>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2022-03-30T09:11:48Z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