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6900" sheetId="2" r:id="rId2"/>
    <sheet name="Mises à jour" sheetId="3" r:id="rId3"/>
  </sheets>
  <definedNames/>
  <calcPr calcId="162913"/>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<sst xmlns="http://schemas.openxmlformats.org/spreadsheetml/2006/main" count="6487" uniqueCount="5305">
  <si>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</si>
  <si>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</si>
  <si>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</si>
  <si>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</si>
  <si>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</si>
  <si>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</si>
  <si>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</si>
  <si>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</si>
  <si>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</si>
  <si>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</si>
  <si>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</si>
  <si>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</si>
  <si>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</si>
  <si>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</si>
  <si>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</si>
  <si>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</si>
  <si>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</si>
  <si>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</si>
  <si>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</si>
  <si>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</si>
  <si>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</si>
  <si>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</si>
  <si>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</si>
  <si>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</si>
  <si>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</si>
  <si>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</si>
  <si>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</si>
  <si>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</si>
  <si>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</si>
  <si>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</si>
  <si>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</si>
  <si>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</si>
  <si>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</si>
  <si>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</si>
  <si>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</si>
  <si>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</si>
  <si>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</si>
  <si>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</si>
  <si>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</si>
  <si>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</si>
  <si>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</si>
  <si>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</si>
  <si>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</si>
  <si>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</si>
  <si>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</si>
  <si>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</si>
  <si>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</si>
  <si>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</si>
  <si>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</si>
  <si>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</si>
  <si>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</si>
  <si>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</si>
  <si>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</si>
  <si>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</si>
  <si>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</si>
  <si>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</si>
  <si>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</si>
  <si>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</si>
  <si>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</si>
  <si>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</si>
  <si>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</si>
  <si>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</si>
  <si>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</si>
  <si>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</si>
  <si>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</si>
  <si>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</si>
  <si>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</si>
  <si>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</si>
  <si>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</si>
  <si>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</si>
  <si>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</si>
  <si>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</si>
  <si>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</si>
  <si>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</si>
  <si>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</si>
  <si>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</si>
  <si>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</si>
  <si>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</si>
  <si>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</si>
  <si>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</si>
  <si>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</si>
  <si>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</si>
  <si>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</si>
  <si>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</si>
  <si>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</si>
  <si>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</si>
  <si>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</si>
  <si>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</si>
  <si>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</si>
  <si>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</si>
  <si>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</si>
  <si>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</si>
  <si>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</si>
  <si>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</si>
  <si>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</si>
  <si>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</si>
  <si>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</si>
  <si>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</si>
  <si>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</si>
  <si>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</si>
  <si>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</si>
  <si>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</si>
  <si>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</si>
  <si>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</si>
  <si>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</si>
  <si>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</si>
  <si>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</si>
  <si>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</si>
  <si>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</si>
  <si>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</si>
  <si>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</si>
  <si>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</si>
  <si>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</si>
  <si>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</si>
  <si>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</si>
  <si>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</si>
  <si>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</si>
  <si>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</si>
  <si>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</si>
  <si>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</si>
  <si>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</si>
  <si>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</si>
  <si>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</si>
  <si>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</si>
  <si>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</si>
  <si>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</si>
  <si>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</si>
  <si>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</si>
  <si>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</si>
  <si>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</si>
  <si>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</si>
  <si>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</si>
  <si>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</si>
  <si>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</si>
  <si>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</si>
  <si>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</si>
  <si>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</si>
  <si>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</si>
  <si>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</si>
  <si>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</si>
  <si>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</si>
  <si>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</si>
  <si>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</si>
  <si>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</si>
  <si>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</si>
  <si>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</si>
  <si>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</si>
  <si>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</si>
  <si>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</si>
  <si>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</si>
  <si>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</si>
  <si>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</si>
  <si>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</si>
  <si>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</si>
  <si>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</si>
  <si>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</si>
  <si>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</si>
  <si>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</si>
  <si>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</si>
  <si>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</si>
  <si>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</si>
  <si>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</si>
  <si>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</si>
  <si>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</si>
  <si>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</si>
  <si>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</si>
  <si>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</si>
  <si>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</si>
  <si>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</si>
  <si>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</si>
  <si>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</si>
  <si>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</si>
  <si>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</si>
  <si>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</si>
  <si>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</si>
  <si>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</si>
  <si>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</si>
  <si>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</si>
  <si>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</si>
  <si>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</si>
  <si>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</si>
  <si>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</si>
  <si>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</si>
  <si>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</si>
  <si>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</si>
  <si>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</si>
  <si>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</si>
  <si>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</si>
  <si>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</si>
  <si>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</si>
  <si>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</si>
  <si>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</si>
  <si>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</si>
  <si>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</si>
  <si>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</si>
  <si>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</si>
  <si>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</si>
  <si>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</si>
  <si>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</si>
  <si>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</si>
  <si>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</si>
  <si>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</si>
  <si>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</si>
  <si>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</si>
  <si>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</si>
  <si>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</si>
  <si>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</si>
  <si>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</si>
  <si>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</si>
  <si>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</si>
  <si>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</si>
  <si>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</si>
  <si>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</si>
  <si>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</si>
  <si>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</si>
  <si>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</si>
  <si>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</si>
  <si>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</si>
  <si>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</si>
  <si>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</si>
  <si>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</si>
  <si>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</si>
  <si>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</si>
  <si>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</si>
  <si>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</si>
  <si>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</si>
  <si>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</si>
  <si>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</si>
  <si>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</si>
  <si>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</si>
  <si>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</si>
  <si>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</si>
  <si>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</si>
  <si>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</si>
  <si>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</si>
  <si>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</si>
  <si>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</si>
  <si>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</si>
  <si>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</si>
  <si>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</si>
  <si>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</si>
  <si>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</si>
  <si>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</si>
  <si>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</si>
  <si>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</si>
  <si>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</si>
  <si>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</si>
  <si>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</si>
  <si>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</si>
  <si>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</si>
  <si>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</si>
  <si>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</si>
  <si>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</si>
  <si>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</si>
  <si>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</si>
  <si>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</si>
  <si>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</si>
  <si>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</si>
  <si>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</si>
  <si>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</si>
  <si>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</si>
  <si>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</si>
  <si>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</si>
  <si>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</si>
  <si>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</si>
  <si>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</si>
  <si>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</si>
  <si>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</si>
  <si>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</si>
  <si>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</si>
  <si>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</si>
  <si>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</si>
  <si>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</si>
  <si>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</si>
  <si>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</si>
  <si>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</si>
  <si>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</si>
  <si>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</si>
  <si>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</si>
  <si>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</si>
  <si>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</si>
  <si>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</si>
  <si>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</si>
  <si>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</si>
  <si>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</si>
  <si>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</si>
  <si>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</si>
  <si>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</si>
  <si>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</si>
  <si>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</si>
  <si>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</si>
  <si>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</si>
  <si>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</si>
  <si>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</si>
  <si>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</si>
  <si>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</si>
  <si>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</si>
  <si>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</si>
  <si>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</si>
  <si>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</si>
  <si>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</si>
  <si>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</si>
  <si>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</si>
  <si>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</si>
  <si>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</si>
  <si>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</si>
  <si>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</si>
  <si>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</si>
  <si>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</si>
  <si>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</si>
  <si>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</si>
  <si>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</si>
  <si>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</si>
  <si>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</si>
  <si>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</si>
  <si>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</si>
  <si>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</si>
  <si>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</si>
  <si>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</si>
  <si>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</si>
  <si>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</si>
  <si>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</si>
  <si>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</si>
  <si>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</si>
  <si>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</si>
  <si>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</si>
  <si>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</si>
  <si>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</si>
  <si>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</si>
  <si>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</si>
  <si>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</si>
  <si>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</si>
  <si>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</si>
  <si>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</si>
  <si>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</si>
  <si>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</si>
  <si>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</si>
  <si>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</si>
  <si>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</si>
  <si>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</si>
  <si>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</si>
  <si>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</si>
  <si>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</si>
  <si>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</si>
  <si>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</si>
  <si>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</si>
  <si>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</si>
  <si>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</si>
  <si>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</si>
  <si>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</si>
  <si>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</si>
  <si>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</si>
  <si>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</si>
  <si>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</si>
  <si>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</si>
  <si>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</si>
  <si>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</si>
  <si>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</si>
  <si>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</si>
  <si>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</si>
  <si>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</si>
  <si>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</si>
  <si>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</si>
  <si>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</si>
  <si>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</si>
  <si>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</si>
  <si>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</si>
  <si>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</si>
  <si>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</si>
  <si>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</si>
  <si>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</si>
  <si>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</si>
  <si>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</si>
  <si>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</si>
  <si>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</si>
  <si>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</si>
  <si>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</si>
  <si>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</si>
  <si>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</si>
  <si>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</si>
  <si>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</si>
  <si>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</si>
  <si>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</si>
  <si>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</si>
  <si>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</si>
  <si>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</si>
  <si>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</si>
  <si>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</si>
  <si>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</si>
  <si>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</si>
  <si>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</si>
  <si>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</si>
  <si>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</si>
  <si>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</si>
  <si>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</si>
  <si>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</si>
  <si>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</si>
  <si>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</si>
  <si>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</si>
  <si>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</si>
  <si>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</si>
  <si>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</si>
  <si>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</si>
  <si>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</si>
  <si>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</si>
  <si>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</si>
  <si>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</si>
  <si>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</si>
  <si>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</si>
  <si>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</si>
  <si>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</si>
  <si>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</si>
  <si>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</si>
  <si>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</si>
  <si>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</si>
  <si>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</si>
  <si>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</si>
  <si>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</si>
  <si>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</si>
  <si>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</si>
  <si>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</si>
  <si>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</si>
  <si>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</si>
  <si>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</si>
  <si>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</si>
  <si>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</si>
  <si>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</si>
  <si>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</si>
  <si>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</si>
  <si>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</si>
  <si>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</si>
  <si>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</si>
  <si>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</si>
  <si>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</si>
  <si>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</si>
  <si>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</si>
  <si>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</si>
  <si>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</si>
  <si>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</si>
  <si>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</si>
  <si>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</si>
  <si>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</si>
  <si>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</si>
  <si>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</si>
  <si>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</si>
  <si>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</si>
  <si>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</si>
  <si>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</si>
  <si>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</si>
  <si>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</si>
  <si>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</si>
  <si>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</si>
  <si>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</si>
  <si>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</si>
  <si>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</si>
  <si>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</si>
  <si>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</si>
  <si>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</si>
  <si>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</si>
  <si>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</si>
  <si>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</si>
  <si>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</si>
  <si>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</si>
  <si>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</si>
  <si>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</si>
  <si>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</si>
  <si>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</si>
  <si>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</si>
  <si>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</si>
  <si>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</si>
  <si>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</si>
  <si>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</si>
  <si>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</si>
  <si>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</si>
  <si>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</si>
  <si>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</si>
  <si>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</si>
  <si>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</si>
  <si>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</si>
  <si>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</si>
  <si>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</si>
  <si>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</si>
  <si>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</si>
  <si>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</si>
  <si>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</si>
  <si>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</si>
  <si>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</si>
  <si>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</si>
  <si>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</si>
  <si>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</si>
  <si>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</si>
  <si>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</si>
  <si>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</si>
  <si>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</si>
  <si>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</si>
  <si>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</si>
  <si>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</si>
  <si>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</si>
  <si>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</si>
  <si>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</si>
  <si>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</si>
  <si>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</si>
  <si>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</si>
  <si>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</si>
  <si>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</si>
  <si>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</si>
  <si>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</si>
  <si>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</si>
  <si>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</si>
  <si>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</si>
  <si>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</si>
  <si>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</si>
  <si>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</si>
  <si>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</si>
  <si>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</si>
  <si>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</si>
  <si>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</si>
  <si>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</si>
  <si>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</si>
  <si>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</si>
  <si>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</si>
  <si>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</si>
  <si>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</si>
  <si>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</si>
  <si>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</si>
  <si>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</si>
  <si>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</si>
  <si>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</si>
  <si>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</si>
  <si>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</si>
  <si>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</si>
  <si>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</si>
  <si>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</si>
  <si>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</si>
  <si>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</si>
  <si>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</si>
  <si>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</si>
  <si>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</si>
  <si>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</si>
  <si>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</si>
  <si>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</si>
  <si>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</si>
  <si>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</si>
  <si>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</si>
  <si>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</si>
  <si>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</si>
  <si>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</si>
  <si>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</si>
  <si>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</si>
  <si>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</si>
  <si>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</si>
  <si>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</si>
  <si>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</si>
  <si>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</si>
  <si>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</si>
  <si>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</si>
  <si>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</si>
  <si>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</si>
  <si>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</si>
  <si>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</si>
  <si>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</si>
  <si>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</si>
  <si>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</si>
  <si>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</si>
  <si>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</si>
  <si>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</si>
  <si>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</si>
  <si>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</si>
  <si>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</si>
  <si>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</si>
  <si>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</si>
  <si>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</si>
  <si>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</si>
  <si>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</si>
  <si>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</si>
  <si>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</si>
  <si>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</si>
  <si>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</si>
  <si>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</si>
  <si>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</si>
  <si>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</si>
  <si>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</si>
  <si>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</si>
  <si>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</si>
  <si>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</si>
  <si>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</si>
  <si>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</si>
  <si>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</si>
  <si>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</si>
  <si>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</si>
  <si>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</si>
  <si>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</si>
  <si>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</si>
  <si>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</si>
  <si>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</si>
  <si>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</si>
  <si>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</si>
  <si>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</si>
  <si>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</si>
  <si>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</si>
  <si>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</si>
  <si>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</si>
  <si>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</si>
  <si>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</si>
  <si>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</si>
  <si>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</si>
  <si>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</si>
  <si>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</si>
  <si>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</si>
  <si>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</si>
  <si>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</si>
  <si>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</si>
  <si>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</si>
  <si>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</si>
  <si>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</si>
  <si>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</si>
  <si>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</si>
  <si>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</si>
  <si>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</si>
  <si>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</si>
  <si>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</si>
  <si>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</si>
  <si>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</si>
  <si>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</si>
  <si>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</si>
  <si>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</si>
  <si>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</si>
  <si>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</si>
  <si>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</si>
  <si>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</si>
  <si>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</si>
  <si>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</si>
  <si>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</si>
  <si>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</si>
  <si>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</si>
  <si>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</si>
  <si>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</si>
  <si>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</si>
  <si>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</si>
  <si>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</si>
  <si>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</si>
  <si>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</si>
  <si>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</si>
  <si>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</si>
  <si>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</si>
  <si>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</si>
  <si>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</si>
  <si>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</si>
  <si>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</si>
  <si>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</si>
  <si>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</si>
  <si>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</si>
  <si>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</si>
  <si>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</si>
  <si>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</si>
  <si>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</si>
  <si>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</si>
  <si>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</si>
  <si>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</si>
  <si>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</si>
  <si>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</si>
  <si>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</si>
  <si>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</si>
  <si>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</si>
  <si>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</si>
  <si>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</si>
  <si>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</si>
  <si>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</si>
  <si>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</si>
  <si>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</si>
  <si>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</si>
  <si>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</si>
  <si>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</si>
  <si>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</si>
  <si>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</si>
  <si>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</si>
  <si>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</si>
  <si>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</si>
  <si>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</si>
  <si>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</si>
  <si>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</si>
  <si>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</si>
  <si>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</si>
  <si>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</si>
  <si>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</si>
  <si>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</si>
  <si>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</si>
  <si>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</si>
  <si>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</si>
  <si>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</si>
  <si>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</si>
  <si>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</si>
  <si>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</si>
  <si>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</si>
  <si>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</si>
  <si>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</si>
  <si>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</si>
  <si>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</si>
  <si>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</si>
  <si>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</si>
  <si>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</si>
  <si>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</si>
  <si>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</si>
  <si>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</si>
  <si>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</si>
  <si>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</si>
  <si>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</si>
  <si>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</si>
  <si>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</si>
  <si>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</si>
  <si>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</si>
  <si>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</si>
  <si>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</si>
  <si>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</si>
  <si>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</si>
  <si>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</si>
  <si>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</si>
  <si>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</si>
  <si>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</si>
  <si>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</si>
  <si>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</si>
  <si>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</si>
  <si>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</si>
  <si>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</si>
  <si>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</si>
  <si>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</si>
  <si>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</si>
  <si>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</si>
  <si>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</si>
  <si>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</si>
  <si>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</si>
  <si>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</si>
  <si>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</si>
  <si>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</si>
  <si>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</si>
  <si>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</si>
  <si>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</si>
  <si>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</si>
  <si>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</si>
  <si>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</si>
  <si>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</si>
  <si>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</si>
  <si>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</si>
  <si>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</si>
  <si>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</si>
  <si>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</si>
  <si>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</si>
  <si>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</si>
  <si>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</si>
  <si>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</si>
  <si>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</si>
  <si>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</si>
  <si>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</si>
  <si>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</si>
  <si>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</si>
  <si>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</si>
  <si>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</si>
  <si>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</si>
  <si>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</si>
  <si>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</si>
  <si>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</si>
  <si>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</si>
  <si>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</si>
  <si>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</si>
  <si>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</si>
  <si>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</si>
  <si>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</si>
  <si>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</si>
  <si>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</si>
  <si>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</si>
  <si>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</si>
  <si>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</si>
  <si>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</si>
  <si>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</si>
  <si>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</si>
  <si>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</si>
  <si>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</si>
  <si>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</si>
  <si>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</si>
  <si>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</si>
  <si>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</si>
  <si>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</si>
  <si>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</si>
  <si>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</si>
  <si>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</si>
  <si>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</si>
  <si>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</si>
  <si>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</si>
  <si>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</si>
  <si>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</si>
  <si>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</si>
  <si>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</si>
  <si>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</si>
  <si>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</si>
  <si>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</si>
  <si>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</si>
  <si>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</si>
  <si>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</si>
  <si>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</si>
  <si>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</si>
  <si>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</si>
  <si>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</si>
  <si>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</si>
  <si>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</si>
  <si>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</si>
  <si>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</si>
  <si>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</si>
  <si>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</si>
  <si>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</si>
  <si>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</si>
  <si>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</si>
  <si>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</si>
  <si>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</si>
  <si>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</si>
  <si>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</si>
  <si>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</si>
  <si>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</si>
  <si>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</si>
  <si>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</si>
  <si>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</si>
  <si>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</si>
  <si>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</si>
  <si>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</si>
  <si>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</si>
  <si>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</si>
  <si>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</si>
  <si>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</si>
  <si>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</si>
  <si>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</si>
  <si>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</si>
  <si>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</si>
  <si>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</si>
  <si>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</si>
  <si>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</si>
  <si>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</si>
  <si>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</si>
  <si>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</si>
  <si>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</si>
  <si>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</si>
  <si>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</si>
  <si>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</si>
  <si>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</si>
  <si>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</si>
  <si>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</si>
  <si>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</si>
  <si>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</si>
  <si>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</si>
  <si>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</si>
  <si>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</si>
  <si>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</si>
  <si>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</si>
  <si>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</si>
  <si>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</si>
  <si>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</si>
  <si>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</si>
  <si>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</si>
  <si>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</si>
  <si>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</si>
  <si>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</si>
  <si>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</si>
  <si>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</si>
  <si>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</si>
  <si>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</si>
  <si>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</si>
  <si>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</si>
  <si>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</si>
  <si>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</si>
  <si>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</si>
  <si>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</si>
  <si>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</si>
  <si>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</si>
  <si>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</si>
  <si>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</si>
  <si>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</si>
  <si>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</si>
  <si>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</si>
  <si>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</si>
  <si>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</si>
  <si>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</si>
  <si>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</si>
  <si>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</si>
  <si>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</si>
  <si>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</si>
  <si>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</si>
  <si>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</si>
  <si>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</si>
  <si>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</si>
  <si>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</si>
  <si>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</si>
  <si>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</si>
  <si>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</si>
  <si>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</si>
  <si>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</si>
  <si>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</si>
  <si>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</si>
  <si>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</si>
  <si>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</si>
  <si>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</si>
  <si>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</si>
  <si>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</si>
  <si>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</si>
  <si>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</si>
  <si>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</si>
  <si>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</si>
  <si>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</si>
  <si>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</si>
  <si>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</si>
  <si>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</si>
  <si>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</si>
  <si>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</si>
  <si>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</si>
  <si>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</si>
  <si>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</si>
  <si>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</si>
  <si>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</si>
  <si>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</si>
  <si>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</si>
  <si>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</si>
  <si>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</si>
  <si>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</si>
  <si>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</si>
  <si>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</si>
  <si>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</si>
  <si>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</si>
  <si>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</si>
  <si>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</si>
  <si>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</si>
  <si>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</si>
  <si>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</si>
  <si>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</si>
  <si>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</si>
  <si>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</si>
  <si>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</si>
  <si>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</si>
  <si>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</si>
  <si>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</si>
  <si>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</si>
  <si>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</si>
  <si>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</si>
  <si>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</si>
  <si>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</si>
  <si>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</si>
  <si>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</si>
  <si>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</si>
  <si>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</si>
  <si>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</si>
  <si>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</si>
  <si>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</si>
  <si>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</si>
  <si>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</si>
  <si>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</si>
  <si>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</si>
  <si>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</si>
  <si>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</si>
  <si>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</si>
  <si>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</si>
  <si>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</si>
  <si>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</si>
  <si>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</si>
  <si>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</si>
  <si>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</si>
  <si>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</si>
  <si>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</si>
  <si>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</si>
  <si>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</si>
  <si>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</si>
  <si>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</si>
  <si>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</si>
  <si>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</si>
  <si>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</si>
  <si>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</si>
  <si>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</si>
  <si>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</si>
  <si>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</si>
  <si>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</si>
  <si>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</si>
  <si>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</si>
  <si>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</si>
  <si>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</si>
  <si>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</si>
  <si>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</si>
  <si>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</si>
  <si>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</si>
  <si>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</si>
  <si>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</si>
  <si>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</si>
  <si>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</si>
  <si>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</si>
  <si>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</si>
  <si>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</si>
  <si>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</si>
  <si>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</si>
  <si>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</si>
  <si>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</si>
  <si>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</si>
  <si>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</si>
  <si>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</si>
  <si>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</si>
  <si>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</si>
  <si>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</si>
  <si>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</si>
  <si>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</si>
  <si>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</si>
  <si>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</si>
  <si>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</si>
  <si>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</si>
  <si>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</si>
  <si>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</si>
  <si>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</si>
  <si>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</si>
  <si>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</si>
  <si>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</si>
  <si>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</si>
  <si>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</si>
  <si>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</si>
  <si>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</si>
  <si>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</si>
  <si>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</si>
  <si>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</si>
  <si>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</si>
  <si>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</si>
  <si>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</si>
  <si>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</si>
  <si>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</si>
  <si>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</si>
  <si>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</si>
  <si>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</si>
  <si>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</si>
  <si>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</si>
  <si>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</si>
  <si>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</si>
  <si>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</si>
  <si>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</si>
  <si>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</si>
  <si>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</si>
  <si>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</si>
  <si>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</si>
  <si>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</si>
  <si>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</si>
  <si>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</si>
  <si>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</si>
  <si>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</si>
  <si>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</si>
  <si>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</si>
  <si>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</si>
  <si>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</si>
  <si>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</si>
  <si>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</si>
  <si>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</si>
  <si>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</si>
  <si>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</si>
  <si>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</si>
  <si>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</si>
  <si>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</si>
  <si>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</si>
  <si>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</si>
  <si>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</si>
  <si>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</si>
  <si>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</si>
  <si>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</si>
  <si>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</si>
  <si>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</si>
  <si>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</si>
  <si>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</si>
  <si>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</si>
  <si>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</si>
  <si>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</si>
  <si>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</si>
  <si>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</si>
  <si>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</si>
  <si>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</si>
  <si>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</si>
  <si>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</si>
  <si>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</si>
  <si>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</si>
  <si>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</si>
  <si>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</si>
  <si>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</si>
  <si>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</si>
  <si>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</si>
  <si>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</si>
  <si>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</si>
  <si>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</si>
  <si>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</si>
  <si>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</si>
  <si>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</si>
  <si>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</si>
  <si>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</si>
  <si>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</si>
  <si>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</si>
  <si>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</si>
  <si>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</si>
  <si>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</si>
  <si>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</si>
  <si>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</si>
  <si>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</si>
  <si>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</si>
  <si>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</si>
  <si>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</si>
  <si>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</si>
  <si>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</si>
  <si>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</si>
  <si>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</si>
  <si>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</si>
  <si>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</si>
  <si>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</si>
  <si>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</si>
  <si>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</si>
  <si>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</si>
  <si>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</si>
  <si>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</si>
  <si>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</si>
  <si>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</si>
  <si>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</si>
  <si>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</si>
  <si>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</si>
  <si>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</si>
  <si>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</si>
  <si>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</si>
  <si>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</si>
  <si>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</si>
  <si>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</si>
  <si>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</si>
  <si>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</si>
  <si>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</si>
  <si>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</si>
  <si>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</si>
  <si>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</si>
  <si>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</si>
  <si>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</si>
  <si>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</si>
  <si>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</si>
  <si>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</si>
  <si>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</si>
  <si>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</si>
  <si>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</si>
  <si>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</si>
  <si>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</si>
  <si>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</si>
  <si>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</si>
  <si>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</si>
  <si>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</si>
  <si>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</si>
  <si>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</si>
  <si>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</si>
  <si>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</si>
  <si>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</si>
  <si>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</si>
  <si>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</si>
  <si>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</si>
  <si>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</si>
  <si>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</si>
  <si>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</si>
  <si>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</si>
  <si>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</si>
  <si>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</si>
  <si>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</si>
  <si>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</si>
  <si>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</si>
  <si>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</si>
  <si>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</si>
  <si>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</si>
  <si>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</si>
  <si>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</si>
  <si>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</si>
  <si>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</si>
  <si>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</si>
  <si>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</si>
  <si>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</si>
  <si>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</si>
  <si>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</si>
  <si>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</si>
  <si>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</si>
  <si>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</si>
  <si>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</si>
  <si>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</si>
  <si>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</si>
  <si>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</si>
  <si>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</si>
  <si>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</si>
  <si>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</si>
  <si>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</si>
  <si>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</si>
  <si>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</si>
  <si>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</si>
  <si>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</si>
  <si>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</si>
  <si>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</si>
  <si>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</si>
  <si>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</si>
  <si>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</si>
  <si>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</si>
  <si>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</si>
  <si>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</si>
  <si>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</si>
  <si>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</si>
  <si>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</si>
  <si>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</si>
  <si>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</si>
  <si>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</si>
  <si>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</si>
  <si>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</si>
  <si>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</si>
  <si>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</si>
  <si>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</si>
  <si>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</si>
  <si>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</si>
  <si>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</si>
  <si>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</si>
  <si>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</si>
  <si>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</si>
  <si>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</si>
  <si>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</si>
  <si>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</si>
  <si>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</si>
  <si>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</si>
  <si>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</si>
  <si>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</si>
  <si>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</si>
  <si>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</si>
  <si>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</si>
  <si>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</si>
  <si>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</si>
  <si>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</si>
  <si>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</si>
  <si>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</si>
  <si>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</si>
  <si>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</si>
  <si>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</si>
  <si>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</si>
  <si>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</si>
  <si>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</si>
  <si>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</si>
  <si>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</si>
  <si>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</si>
  <si>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</si>
  <si>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</si>
  <si>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</si>
  <si>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</si>
  <si>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</si>
  <si>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</si>
  <si>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</si>
  <si>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</si>
  <si>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</si>
  <si>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</si>
  <si>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</si>
  <si>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</si>
  <si>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</si>
  <si>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</si>
  <si>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</si>
  <si>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</si>
  <si>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</si>
  <si>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</si>
  <si>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</si>
  <si>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</si>
  <si>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</si>
  <si>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</si>
  <si>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</si>
  <si>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</si>
  <si>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</si>
  <si>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</si>
  <si>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</si>
  <si>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</si>
  <si>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</si>
  <si>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</si>
  <si>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</si>
  <si>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</si>
  <si>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</si>
  <si>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</si>
  <si>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</si>
  <si>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</si>
  <si>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</si>
  <si>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</si>
  <si>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</si>
  <si>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</si>
  <si>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</si>
  <si>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</si>
  <si>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</si>
  <si>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</si>
  <si>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</si>
  <si>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</si>
  <si>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</si>
  <si>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</si>
  <si>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</si>
  <si>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</si>
  <si>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</si>
  <si>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</si>
  <si>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</si>
  <si>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</si>
  <si>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</si>
  <si>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</si>
  <si>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</si>
  <si>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</si>
  <si>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</si>
  <si>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</si>
  <si>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</si>
  <si>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</si>
  <si>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</si>
  <si>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</si>
  <si>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</si>
  <si>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</si>
  <si>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</si>
  <si>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</si>
  <si>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</si>
  <si>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</si>
  <si>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</si>
  <si>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</si>
  <si>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</si>
  <si>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</si>
  <si>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</si>
  <si>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</si>
  <si>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</si>
  <si>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</si>
  <si>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</si>
  <si>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</si>
  <si>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</si>
  <si>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</si>
  <si>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</si>
  <si>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</si>
  <si>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</si>
  <si>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</si>
  <si>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</si>
  <si>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</si>
  <si>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</si>
  <si>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</si>
  <si>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</si>
  <si>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</si>
  <si>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</si>
  <si>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</si>
  <si>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</si>
  <si>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</si>
  <si>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</si>
  <si>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</si>
  <si>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</si>
  <si>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</si>
  <si>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</si>
  <si>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</si>
  <si>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</si>
  <si>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</si>
  <si>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</si>
  <si>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</si>
  <si>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</si>
  <si>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</si>
  <si>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</si>
  <si>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</si>
  <si>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</si>
  <si>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</si>
  <si>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</si>
  <si>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</si>
  <si>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</si>
  <si>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</si>
  <si>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</si>
  <si>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</si>
  <si>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</si>
  <si>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</si>
  <si>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</si>
  <si>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</si>
  <si>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</si>
  <si>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</si>
  <si>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</si>
  <si>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</si>
  <si>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</si>
  <si>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</si>
  <si>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</si>
  <si>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</si>
  <si>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</si>
  <si>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</si>
  <si>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</si>
  <si>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</si>
  <si>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</si>
  <si>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</si>
  <si>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</si>
  <si>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</si>
  <si>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</si>
  <si>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</si>
  <si>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</si>
  <si>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</si>
  <si>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</si>
  <si>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</si>
  <si>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</si>
  <si>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</si>
  <si>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</si>
  <si>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</si>
  <si>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</si>
  <si>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</si>
  <si>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</si>
  <si>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</si>
  <si>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</si>
  <si>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</si>
  <si>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</si>
  <si>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</si>
  <si>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</si>
  <si>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</si>
  <si>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</si>
  <si>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</si>
  <si>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</si>
  <si>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</si>
  <si>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</si>
  <si>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</si>
  <si>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</si>
  <si>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</si>
  <si>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</si>
  <si>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</si>
  <si>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</si>
  <si>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</si>
  <si>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</si>
  <si>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</si>
  <si>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</si>
  <si>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</si>
  <si>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</si>
  <si>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</si>
  <si>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</si>
  <si>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</si>
  <si>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</si>
  <si>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</si>
  <si>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</si>
  <si>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</si>
  <si>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</si>
  <si>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</si>
  <si>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</si>
  <si>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</si>
  <si>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</si>
  <si>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</si>
  <si>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</si>
  <si>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</si>
  <si>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</si>
  <si>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</si>
  <si>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</si>
  <si>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</si>
  <si>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</si>
  <si>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</si>
  <si>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</si>
  <si>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</si>
  <si>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</si>
  <si>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</si>
  <si>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</si>
  <si>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</si>
  <si>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</si>
  <si>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</si>
  <si>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</si>
  <si>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</si>
  <si>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</si>
  <si>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</si>
  <si>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</si>
  <si>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</si>
  <si>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</si>
  <si>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</si>
  <si>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</si>
  <si>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</si>
  <si>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</si>
  <si>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</si>
  <si>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</si>
  <si>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</si>
  <si>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</si>
  <si>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</si>
  <si>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</si>
  <si>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</si>
  <si>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</si>
  <si>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</si>
  <si>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</si>
  <si>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</si>
  <si>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</si>
  <si>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</si>
  <si>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</si>
  <si>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</si>
  <si>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</si>
  <si>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</si>
  <si>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</si>
  <si>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</si>
  <si>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</si>
  <si>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</si>
  <si>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</si>
  <si>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</si>
  <si>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</si>
  <si>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</si>
  <si>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</si>
  <si>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</si>
  <si>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</si>
  <si>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</si>
  <si>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</si>
  <si>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</si>
  <si>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</si>
  <si>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</si>
  <si>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</si>
  <si>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</si>
  <si>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</si>
  <si>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</si>
  <si>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</si>
  <si>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</si>
  <si>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</si>
  <si>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</si>
  <si>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</si>
  <si>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</si>
  <si>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</si>
  <si>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</si>
  <si>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</si>
  <si>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</si>
  <si>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</si>
  <si>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</si>
  <si>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</si>
  <si>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</si>
  <si>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</si>
  <si>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</si>
  <si>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</si>
  <si>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</si>
  <si>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</si>
  <si>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</si>
  <si>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</si>
  <si>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</si>
  <si>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</si>
  <si>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</si>
  <si>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</si>
  <si>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</si>
  <si>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</si>
  <si>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</si>
  <si>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</si>
  <si>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</si>
  <si>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</si>
  <si>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</si>
  <si>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</si>
  <si>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</si>
  <si>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</si>
  <si>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</si>
  <si>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</si>
  <si>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</si>
  <si>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</si>
  <si>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</si>
  <si>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</si>
  <si>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</si>
  <si>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</si>
  <si>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</si>
  <si>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</si>
  <si>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</si>
  <si>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</si>
  <si>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</si>
  <si>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</si>
  <si>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</si>
  <si>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</si>
  <si>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</si>
  <si>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</si>
  <si>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</si>
  <si>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</si>
  <si>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</si>
  <si>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</si>
  <si>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</si>
  <si>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</si>
  <si>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</si>
  <si>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</si>
  <si>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</si>
  <si>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</si>
  <si>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</si>
  <si>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</si>
  <si>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</si>
  <si>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</si>
  <si>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</si>
  <si>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</si>
  <si>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</si>
  <si>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</si>
  <si>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</si>
  <si>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</si>
  <si>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</si>
  <si>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</si>
  <si>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</si>
  <si>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</si>
  <si>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</si>
  <si>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</si>
  <si>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</si>
  <si>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</si>
  <si>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</si>
  <si>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</si>
  <si>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</si>
  <si>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</si>
  <si>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</si>
  <si>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</si>
  <si>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</si>
  <si>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</si>
  <si>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</si>
  <si>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</si>
  <si>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</si>
  <si>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</si>
  <si>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</si>
  <si>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</si>
  <si>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</si>
  <si>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</si>
  <si>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</si>
  <si>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</si>
  <si>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</si>
  <si>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</si>
  <si>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</si>
  <si>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</si>
  <si>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</si>
  <si>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</si>
  <si>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</si>
  <si>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</si>
  <si>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</si>
  <si>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</si>
  <si>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</si>
  <si>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</si>
  <si>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</si>
  <si>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</si>
  <si>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</si>
  <si>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</si>
  <si>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</si>
  <si>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</si>
  <si>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</si>
  <si>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</si>
  <si>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</si>
  <si>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</si>
  <si>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</si>
  <si>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</si>
  <si>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</si>
  <si>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</si>
  <si>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</si>
  <si>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</si>
  <si>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</si>
  <si>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</si>
  <si>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</si>
  <si>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</si>
  <si>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</si>
  <si>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</si>
  <si>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</si>
  <si>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</si>
  <si>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</si>
  <si>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</si>
  <si>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</si>
  <si>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</si>
  <si>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</si>
  <si>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</si>
  <si>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</si>
  <si>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</si>
  <si>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</si>
  <si>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</si>
  <si>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</si>
  <si>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</si>
  <si>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</si>
  <si>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</si>
  <si>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</si>
  <si>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</si>
  <si>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</si>
  <si>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</si>
  <si>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</si>
  <si>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</si>
  <si>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</si>
  <si>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</si>
  <si>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</si>
  <si>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</si>
  <si>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</si>
  <si>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</si>
  <si>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</si>
  <si>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</si>
  <si>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</si>
  <si>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</si>
  <si>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</si>
  <si>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</si>
  <si>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</si>
  <si>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</si>
  <si>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</si>
  <si>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</si>
  <si>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</si>
  <si>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</si>
  <si>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</si>
  <si>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</si>
  <si>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</si>
  <si>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</si>
  <si>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</si>
  <si>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</si>
  <si>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</si>
  <si>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</si>
  <si>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</si>
  <si>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</si>
  <si>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</si>
  <si>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</si>
  <si>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</si>
  <si>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</si>
  <si>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</si>
  <si>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</si>
  <si>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</si>
  <si>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</si>
  <si>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</si>
  <si>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</si>
  <si>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</si>
  <si>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</si>
  <si>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</si>
  <si>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</si>
  <si>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</si>
  <si>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</si>
  <si>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</si>
  <si>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</si>
  <si>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</si>
  <si>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</si>
  <si>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</si>
  <si>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</si>
  <si>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</si>
  <si>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</si>
  <si>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</si>
  <si>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</si>
  <si>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</si>
  <si>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</si>
  <si>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</si>
  <si>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</si>
  <si>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</si>
  <si>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</si>
  <si>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</si>
  <si>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</si>
  <si>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</si>
  <si>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</si>
  <si>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</si>
  <si>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</si>
  <si>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</si>
  <si>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</si>
  <si>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</si>
  <si>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</si>
  <si>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</si>
  <si>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</si>
  <si>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</si>
  <si>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</si>
  <si>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</si>
  <si>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</si>
  <si>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</si>
  <si>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</si>
  <si>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</si>
  <si>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</si>
  <si>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</si>
  <si>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</si>
  <si>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</si>
  <si>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</si>
  <si>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</si>
  <si>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</si>
  <si>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</si>
  <si>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</si>
  <si>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</si>
  <si>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</si>
  <si>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</si>
  <si>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</si>
  <si>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</si>
  <si>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</si>
  <si>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</si>
  <si>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</si>
  <si>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</si>
  <si>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</si>
  <si>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</si>
  <si>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</si>
  <si>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</si>
  <si>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</si>
  <si>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</si>
  <si>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</si>
  <si>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</si>
  <si>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</si>
  <si>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</si>
  <si>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</si>
  <si>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</si>
  <si>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</si>
  <si>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</si>
  <si>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</si>
  <si>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</si>
  <si>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</si>
  <si>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</si>
  <si>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</si>
  <si>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</si>
  <si>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</si>
  <si>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</si>
  <si>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</si>
  <si>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</si>
  <si>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</si>
  <si>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</si>
  <si>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</si>
  <si>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</si>
  <si>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</si>
  <si>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</si>
  <si>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</si>
  <si>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</si>
  <si>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</si>
  <si>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</si>
  <si>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</si>
  <si>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</si>
  <si>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</si>
  <si>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</si>
  <si>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</si>
  <si>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</si>
  <si>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</si>
  <si>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</si>
  <si>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</si>
  <si>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</si>
  <si>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</si>
  <si>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</si>
  <si>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</si>
  <si>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</si>
  <si>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</si>
  <si>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</si>
  <si>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</si>
  <si>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</si>
  <si>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</si>
  <si>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</si>
  <si>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</si>
  <si>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</si>
  <si>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</si>
  <si>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</si>
  <si>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</si>
  <si>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</si>
  <si>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</si>
  <si>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</si>
  <si>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</si>
  <si>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</si>
  <si>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</si>
  <si>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</si>
  <si>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</si>
  <si>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</si>
  <si>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</si>
  <si>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</si>
  <si>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</si>
  <si>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</si>
  <si>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</si>
  <si>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</si>
  <si>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</si>
  <si>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</si>
  <si>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</si>
  <si>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</si>
  <si>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</si>
  <si>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</si>
  <si>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</si>
  <si>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</si>
  <si>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</si>
  <si>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</si>
  <si>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</si>
  <si>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</si>
  <si>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</si>
  <si>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</si>
  <si>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</si>
  <si>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</si>
  <si>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</si>
  <si>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</si>
  <si>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</si>
  <si>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</si>
  <si>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</si>
  <si>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</si>
  <si>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</si>
  <si>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</si>
  <si>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</si>
  <si>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</si>
  <si>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</si>
  <si>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</si>
  <si>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</si>
  <si>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</si>
  <si>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</si>
  <si>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</si>
  <si>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</si>
  <si>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</si>
  <si>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</si>
  <si>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</si>
  <si>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</si>
  <si>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</si>
  <si>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</si>
  <si>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</si>
  <si>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</si>
  <si>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</si>
  <si>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</si>
  <si>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</si>
  <si>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</si>
  <si>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</si>
  <si>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</si>
  <si>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</si>
  <si>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</si>
  <si>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</si>
  <si>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</si>
  <si>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</si>
  <si>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</si>
  <si>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</si>
  <si>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</si>
  <si>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</si>
  <si>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</si>
  <si>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</si>
  <si>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</si>
  <si>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</si>
  <si>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</si>
  <si>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</si>
  <si>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</si>
  <si>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</si>
  <si>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</si>
  <si>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</si>
  <si>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</si>
  <si>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</si>
  <si>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</si>
  <si>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</si>
  <si>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</si>
  <si>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</si>
  <si>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</si>
  <si>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</si>
  <si>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</si>
  <si>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</si>
  <si>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</si>
  <si>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</si>
  <si>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</si>
  <si>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</si>
  <si>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</si>
  <si>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</si>
  <si>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</si>
  <si>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</si>
  <si>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</si>
  <si>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</si>
  <si>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</si>
  <si>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</si>
  <si>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</si>
  <si>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</si>
  <si>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</si>
  <si>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</si>
  <si>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</si>
  <si>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</si>
  <si>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</si>
  <si>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</si>
  <si>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</si>
  <si>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</si>
  <si>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</si>
  <si>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</si>
  <si>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</si>
  <si>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</si>
  <si>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</si>
  <si>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</si>
  <si>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</si>
  <si>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</si>
  <si>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</si>
  <si>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</si>
  <si>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</si>
  <si>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</si>
  <si>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</si>
  <si>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</si>
  <si>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</si>
  <si>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</si>
  <si>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</si>
  <si>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</si>
  <si>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</si>
  <si>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</si>
  <si>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</si>
  <si>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</si>
  <si>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</si>
  <si>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</si>
  <si>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</si>
  <si>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</si>
  <si>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</si>
  <si>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</si>
  <si>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</si>
  <si>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</si>
  <si>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</si>
  <si>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</si>
  <si>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</si>
  <si>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</si>
  <si>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</si>
  <si>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</si>
  <si>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</si>
  <si>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</si>
  <si>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</si>
  <si>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</si>
  <si>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</si>
  <si>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</si>
  <si>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</si>
  <si>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</si>
  <si>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</si>
  <si>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</si>
  <si>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</si>
  <si>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</si>
  <si>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</si>
  <si>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</si>
  <si>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</si>
  <si>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</si>
  <si>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</si>
  <si>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</si>
  <si>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</si>
  <si>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</si>
  <si>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</si>
  <si>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</si>
  <si>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</si>
  <si>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</si>
  <si>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</si>
  <si>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</si>
  <si>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</si>
  <si>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</si>
  <si>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</si>
  <si>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</si>
  <si>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</si>
  <si>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</si>
  <si>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</si>
  <si>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</si>
  <si>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</si>
  <si>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</si>
  <si>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</si>
  <si>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</si>
  <si>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</si>
  <si>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</si>
  <si>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</si>
  <si>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</si>
  <si>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</si>
  <si>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</si>
  <si>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</si>
  <si>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</si>
  <si>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</si>
  <si>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</si>
  <si>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</si>
  <si>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</si>
  <si>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</si>
  <si>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</si>
  <si>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</si>
  <si>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</si>
  <si>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</si>
  <si>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</si>
  <si>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</si>
  <si>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</si>
  <si>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</si>
  <si>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</si>
  <si>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</si>
  <si>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</si>
  <si>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</si>
  <si>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</si>
  <si>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</si>
  <si>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</si>
  <si>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</si>
  <si>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</si>
  <si>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</si>
  <si>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</si>
  <si>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</si>
  <si>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</si>
  <si>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</si>
  <si>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</si>
  <si>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</si>
  <si>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</si>
  <si>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</si>
  <si>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</si>
  <si>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</si>
  <si>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</si>
  <si>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</si>
  <si>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</si>
  <si>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</si>
  <si>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</si>
  <si>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</si>
  <si>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</si>
  <si>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</si>
  <si>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</si>
  <si>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</si>
  <si>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</si>
  <si>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</si>
  <si>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</si>
  <si>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</si>
  <si>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</si>
  <si>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</si>
  <si>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</si>
  <si>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</si>
  <si>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</si>
  <si>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</si>
  <si>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</si>
  <si>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</si>
  <si>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</si>
  <si>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</si>
  <si>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</si>
  <si>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</si>
  <si>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</si>
  <si>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</si>
  <si>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</si>
  <si>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</si>
  <si>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</si>
  <si>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</si>
  <si>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</si>
  <si>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</si>
  <si>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</si>
  <si>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</si>
  <si>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</si>
  <si>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</si>
  <si>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</si>
  <si>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</si>
  <si>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</si>
  <si>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</si>
  <si>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</si>
  <si>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</si>
  <si>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</si>
  <si>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</si>
  <si>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</si>
  <si>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</si>
  <si>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</si>
  <si>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</si>
  <si>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</si>
  <si>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</si>
  <si>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</si>
  <si>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</si>
  <si>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</si>
  <si>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</si>
  <si>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</si>
  <si>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</si>
  <si>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</si>
  <si>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</si>
  <si>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</si>
  <si>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</si>
  <si>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</si>
  <si>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</si>
  <si>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</si>
  <si>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</si>
  <si>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</si>
  <si>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</si>
  <si>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</si>
  <si>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</si>
  <si>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</si>
  <si>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</si>
  <si>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</si>
  <si>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</si>
  <si>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</si>
  <si>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</si>
  <si>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</si>
  <si>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</si>
  <si>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</si>
  <si>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</si>
  <si>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</si>
  <si>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</si>
  <si>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</si>
  <si>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</si>
  <si>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</si>
  <si>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</si>
  <si>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</si>
  <si>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</si>
  <si>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</si>
  <si>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</si>
  <si>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</si>
  <si>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</si>
  <si>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</si>
  <si>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</si>
  <si>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</si>
  <si>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</si>
  <si>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</si>
  <si>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</si>
  <si>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</si>
  <si>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</si>
  <si>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</si>
  <si>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</si>
  <si>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</si>
  <si>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</si>
  <si>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</si>
  <si>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</si>
  <si>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</si>
  <si>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</si>
  <si>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</si>
  <si>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</si>
  <si>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</si>
  <si>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</si>
  <si>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</si>
  <si>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</si>
  <si>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</si>
  <si>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</si>
  <si>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</si>
  <si>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</si>
  <si>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</si>
  <si>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</si>
  <si>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</si>
  <si>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</si>
  <si>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</si>
  <si>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</si>
  <si>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</si>
  <si>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</si>
  <si>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</si>
  <si>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</si>
  <si>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</si>
  <si>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</si>
  <si>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</si>
  <si>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</si>
  <si>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</si>
  <si>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</si>
  <si>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</si>
  <si>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</si>
  <si>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</si>
  <si>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</si>
  <si>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</si>
  <si>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</si>
  <si>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</si>
  <si>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</si>
  <si>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</si>
  <si>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</si>
  <si>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</si>
  <si>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</si>
  <si>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</si>
  <si>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</si>
  <si>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</si>
  <si>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</si>
  <si>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</si>
  <si>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</si>
  <si>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</si>
  <si>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</si>
  <si>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</si>
  <si>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</si>
  <si>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</si>
  <si>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</si>
  <si>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</si>
  <si>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</si>
  <si>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</si>
  <si>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</si>
  <si>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</si>
  <si>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</si>
  <si>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</si>
  <si>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</si>
  <si>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</si>
  <si>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</si>
  <si>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</si>
  <si>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</si>
  <si>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</si>
  <si>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</si>
  <si>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</si>
  <si>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</si>
  <si>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</si>
  <si>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</si>
  <si>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</si>
  <si>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</si>
  <si>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</si>
  <si>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</si>
  <si>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</si>
  <si>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</si>
  <si>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</si>
  <si>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</si>
  <si>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</si>
  <si>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</si>
  <si>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</si>
  <si>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</si>
  <si>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</si>
  <si>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</si>
  <si>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</si>
  <si>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</si>
  <si>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</si>
  <si>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</si>
  <si>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</si>
  <si>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</si>
  <si>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</si>
  <si>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</si>
  <si>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</si>
  <si>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</si>
  <si>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</si>
  <si>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</si>
  <si>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</si>
  <si>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</si>
  <si>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</si>
  <si>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</si>
  <si>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</si>
  <si>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</si>
  <si>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</si>
  <si>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</si>
  <si>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</si>
  <si>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</si>
  <si>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</si>
  <si>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</si>
  <si>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</si>
  <si>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</si>
  <si>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</si>
  <si>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</si>
  <si>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</si>
  <si>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</si>
  <si>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</si>
  <si>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</si>
  <si>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</si>
  <si>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</si>
  <si>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</si>
  <si>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</si>
  <si>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</si>
  <si>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</si>
  <si>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</si>
  <si>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</si>
  <si>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</si>
  <si>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</si>
  <si>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</si>
  <si>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</si>
  <si>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</si>
  <si>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</si>
  <si>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</si>
  <si>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</si>
  <si>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</si>
  <si>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</si>
  <si>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</si>
  <si>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</si>
  <si>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</si>
  <si>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</si>
  <si>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</si>
  <si>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</si>
  <si>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</si>
  <si>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</si>
  <si>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</si>
  <si>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</si>
  <si>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</si>
  <si>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</si>
  <si>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</si>
  <si>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</si>
  <si>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</si>
  <si>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</si>
  <si>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</si>
  <si>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</si>
  <si>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</si>
  <si>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</si>
  <si>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</si>
  <si>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</si>
  <si>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</si>
  <si>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</si>
  <si>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</si>
  <si>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</si>
  <si>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</si>
  <si>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</si>
  <si>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</si>
  <si>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</si>
  <si>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</si>
  <si>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</si>
  <si>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</si>
  <si>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</si>
  <si>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</si>
  <si>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</si>
  <si>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</si>
  <si>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</si>
  <si>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</si>
  <si>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</si>
  <si>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</si>
  <si>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</si>
  <si>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</si>
  <si>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</si>
  <si>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</si>
  <si>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</si>
  <si>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</si>
  <si>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</si>
  <si>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</si>
  <si>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</si>
  <si>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</si>
  <si>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</si>
  <si>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</si>
  <si>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</si>
  <si>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</si>
  <si>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</si>
  <si>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</si>
  <si>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</si>
  <si>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</si>
  <si>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</si>
  <si>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</si>
  <si>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</si>
  <si>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</si>
  <si>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</si>
  <si>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</si>
  <si>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</si>
  <si>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</si>
  <si>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</si>
  <si>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</si>
  <si>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</si>
  <si>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</si>
  <si>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</si>
  <si>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</si>
  <si>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</si>
  <si>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</si>
  <si>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</si>
  <si>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</si>
  <si>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</si>
  <si>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</si>
  <si>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</si>
  <si>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</si>
  <si>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</si>
  <si>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</si>
  <si>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</si>
  <si>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</si>
  <si>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</si>
  <si>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</si>
  <si>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</si>
  <si>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</si>
  <si>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</si>
  <si>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</si>
  <si>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</si>
  <si>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</si>
  <si>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</si>
  <si>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</si>
  <si>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</si>
  <si>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</si>
  <si>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</si>
  <si>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</si>
  <si>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</si>
  <si>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</si>
  <si>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</si>
  <si>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</si>
  <si>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</si>
  <si>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</si>
  <si>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</si>
  <si>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</si>
  <si>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</si>
  <si>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</si>
  <si>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</si>
  <si>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</si>
  <si>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</si>
  <si>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</si>
  <si>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</si>
  <si>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</si>
  <si>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</si>
  <si>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</si>
  <si>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</si>
  <si>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</si>
  <si>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</si>
  <si>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</si>
  <si>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</si>
  <si>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</si>
  <si>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</si>
  <si>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</si>
  <si>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</si>
  <si>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</si>
  <si>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</si>
  <si>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</si>
  <si>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</si>
  <si>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</si>
  <si>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</si>
  <si>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</si>
  <si>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</si>
  <si>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</si>
  <si>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</si>
  <si>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</si>
  <si>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</si>
  <si>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</si>
  <si>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</si>
  <si>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</si>
  <si>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</si>
  <si>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</si>
  <si>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</si>
  <si>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</si>
  <si>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</si>
  <si>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</si>
  <si>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</si>
  <si>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</si>
  <si>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</si>
  <si>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</si>
  <si>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</si>
  <si>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</si>
  <si>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</si>
  <si>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</si>
  <si>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</si>
  <si>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</si>
  <si>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</si>
  <si>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</si>
  <si>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</si>
  <si>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</si>
  <si>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</si>
  <si>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</si>
  <si>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</si>
  <si>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</si>
  <si>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</si>
  <si>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</si>
  <si>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</si>
  <si>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</si>
  <si>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</si>
  <si>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</si>
  <si>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</si>
  <si>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</si>
  <si>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</si>
  <si>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</si>
  <si>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</si>
  <si>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</si>
  <si>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</si>
  <si>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</si>
  <si>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</si>
  <si>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</si>
  <si>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</si>
  <si>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</si>
  <si>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</si>
  <si>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</si>
  <si>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</si>
  <si>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</si>
  <si>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</si>
  <si>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</si>
  <si>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</si>
  <si>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</si>
  <si>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</si>
  <si>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</si>
  <si>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</si>
  <si>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</si>
  <si>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</si>
  <si>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</si>
  <si>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</si>
  <si>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</si>
  <si>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</si>
  <si>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</si>
  <si>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</si>
  <si>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</si>
  <si>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</si>
  <si>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</si>
  <si>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</si>
  <si>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</si>
  <si>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</si>
  <si>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</si>
  <si>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</si>
  <si>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</si>
  <si>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</si>
  <si>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</si>
  <si>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</si>
  <si>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</si>
  <si>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</si>
  <si>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</si>
  <si>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</si>
  <si>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</si>
  <si>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</si>
  <si>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</si>
  <si>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</si>
  <si>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</si>
  <si>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</si>
  <si>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</si>
  <si>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</si>
  <si>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</si>
  <si>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</si>
  <si>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</si>
  <si>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</si>
  <si>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</si>
  <si>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</si>
  <si>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</si>
  <si>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</si>
  <si>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</si>
  <si>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</si>
  <si>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</si>
  <si>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</si>
  <si>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</si>
  <si>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</si>
  <si>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</si>
  <si>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</si>
  <si>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</si>
  <si>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</si>
  <si>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</si>
  <si>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</si>
  <si>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</si>
  <si>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</si>
  <si>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</si>
  <si>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</si>
  <si>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</si>
  <si>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</si>
  <si>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</si>
  <si>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</si>
  <si>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</si>
  <si>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</si>
  <si>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</si>
  <si>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</si>
  <si>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</si>
  <si>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</si>
  <si>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</si>
  <si>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</si>
  <si>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</si>
  <si>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</si>
  <si>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</si>
  <si>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</si>
  <si>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</si>
  <si>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</si>
  <si>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</si>
  <si>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</si>
  <si>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</si>
  <si>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</si>
  <si>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</si>
  <si>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</si>
  <si>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</si>
  <si>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</si>
  <si>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</si>
  <si>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</si>
  <si>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</si>
  <si>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</si>
  <si>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</si>
  <si>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</si>
  <si>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</si>
  <si>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</si>
  <si>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</si>
  <si>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</si>
  <si>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</si>
  <si>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</si>
  <si>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</si>
  <si>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</si>
  <si>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</si>
  <si>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</si>
  <si>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</si>
  <si>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</si>
  <si>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</si>
  <si>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</si>
  <si>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</si>
  <si>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</si>
  <si>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</si>
  <si>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</si>
  <si>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</si>
  <si>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</si>
  <si>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</si>
  <si>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</si>
  <si>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</si>
  <si>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</si>
  <si>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</si>
  <si>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</si>
  <si>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</si>
  <si>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</si>
  <si>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</si>
  <si>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</si>
  <si>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</si>
  <si>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</si>
  <si>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</si>
  <si>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</si>
  <si>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</si>
  <si>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</si>
  <si>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</si>
  <si>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</si>
  <si>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</si>
  <si>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</si>
  <si>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</si>
  <si>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</si>
  <si>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</si>
  <si>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</si>
  <si>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</si>
  <si>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</si>
  <si>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</si>
  <si>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</si>
  <si>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</si>
  <si>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</si>
  <si>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</si>
  <si>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</si>
  <si>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</si>
  <si>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</si>
  <si>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</si>
  <si>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</si>
  <si>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</si>
  <si>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</si>
  <si>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</si>
  <si>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</si>
  <si>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</si>
  <si>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</si>
  <si>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</si>
  <si>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</si>
  <si>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</si>
  <si>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</si>
  <si>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</si>
  <si>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</si>
  <si>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</si>
  <si>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</si>
  <si>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</si>
  <si>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</si>
  <si>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</si>
  <si>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</si>
  <si>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</si>
  <si>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</si>
  <si>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</si>
  <si>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</si>
  <si>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</si>
  <si>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</si>
  <si>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</si>
  <si>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</si>
  <si>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</si>
  <si>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</si>
  <si>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</si>
  <si>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</si>
  <si>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</si>
  <si>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</si>
  <si>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</si>
  <si>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</si>
  <si>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</si>
  <si>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</si>
  <si>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</si>
  <si>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</si>
  <si>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</si>
  <si>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</si>
  <si>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</si>
  <si>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</si>
  <si>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</si>
  <si>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</si>
  <si>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</si>
  <si>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</si>
  <si>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</si>
  <si>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</si>
  <si>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</si>
  <si>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</si>
  <si>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</si>
  <si>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</si>
  <si>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</si>
  <si>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</si>
  <si>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</si>
  <si>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</si>
  <si>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</si>
  <si>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</si>
  <si>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</si>
  <si>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</si>
  <si>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</si>
  <si>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</si>
  <si>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</si>
  <si>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</si>
  <si>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</si>
  <si>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</si>
  <si>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</si>
  <si>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</si>
  <si>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</si>
  <si>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</si>
  <si>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</si>
  <si>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</si>
  <si>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</si>
  <si>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</si>
  <si>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</si>
  <si>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</si>
  <si>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</si>
  <si>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</si>
  <si>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</si>
  <si>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</si>
  <si>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</si>
  <si>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</si>
  <si>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</si>
  <si>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</si>
  <si>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</si>
  <si>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</si>
  <si>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</si>
  <si>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</si>
  <si>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</si>
  <si>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</si>
  <si>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</si>
  <si>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</si>
  <si>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</si>
  <si>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</si>
  <si>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</si>
  <si>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</si>
  <si>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</si>
  <si>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</si>
  <si>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</si>
  <si>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</si>
  <si>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</si>
  <si>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</si>
  <si>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</si>
  <si>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</si>
  <si>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</si>
  <si>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</si>
  <si>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</si>
  <si>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</si>
  <si>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</si>
  <si>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</si>
  <si>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</si>
  <si>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</si>
  <si>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</si>
  <si>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</si>
  <si>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</si>
  <si>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</si>
  <si>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</si>
  <si>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</si>
  <si>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</si>
  <si>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</si>
  <si>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</si>
  <si>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</si>
  <si>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</si>
  <si>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</si>
  <si>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</si>
  <si>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</si>
  <si>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</si>
  <si>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</si>
  <si>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</si>
  <si>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</si>
  <si>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</si>
  <si>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</si>
  <si>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</si>
  <si>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</si>
  <si>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</si>
  <si>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</si>
  <si>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</si>
  <si>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</si>
  <si>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</si>
  <si>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</si>
  <si>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</si>
  <si>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</si>
  <si>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</si>
  <si>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</si>
  <si>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</si>
  <si>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</si>
  <si>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</si>
  <si>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</si>
  <si>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</si>
  <si>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</si>
  <si>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</si>
  <si>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</si>
  <si>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</si>
  <si>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</si>
  <si>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</si>
  <si>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</si>
  <si>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</si>
  <si>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</si>
  <si>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</si>
  <si>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</si>
  <si>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</si>
  <si>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</si>
  <si>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</si>
  <si>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</si>
  <si>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</si>
  <si>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</si>
  <si>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</si>
  <si>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</si>
  <si>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</si>
  <si>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</si>
  <si>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</si>
  <si>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</si>
  <si>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</si>
  <si>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</si>
  <si>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</si>
  <si>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</si>
  <si>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</si>
  <si>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</si>
  <si>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</si>
  <si>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</si>
  <si>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</si>
  <si>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</si>
  <si>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</si>
  <si>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</si>
  <si>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</si>
  <si>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</si>
  <si>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</si>
  <si>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</si>
  <si>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</si>
  <si>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</si>
  <si>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</si>
  <si>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</si>
  <si>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</si>
  <si>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</si>
  <si>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</si>
  <si>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</si>
  <si>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</si>
  <si>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</si>
  <si>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</si>
  <si>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</si>
  <si>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</si>
  <si>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</si>
  <si>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</si>
  <si>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</si>
  <si>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</si>
  <si>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</si>
  <si>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</si>
  <si>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</si>
  <si>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</si>
  <si>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</si>
  <si>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</si>
  <si>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</si>
  <si>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</si>
  <si>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</si>
  <si>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</si>
  <si>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</si>
  <si>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</si>
  <si>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</si>
  <si>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</si>
  <si>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</si>
  <si>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</si>
  <si>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</si>
  <si>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</si>
  <si>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</si>
  <si>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</si>
  <si>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</si>
  <si>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</si>
  <si>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</si>
  <si>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</si>
  <si>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</si>
  <si>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</si>
  <si>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</si>
  <si>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</si>
  <si>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</si>
  <si>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</si>
  <si>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</si>
  <si>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</si>
  <si>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</si>
  <si>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</si>
  <si>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</si>
  <si>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</si>
  <si>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</si>
  <si>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</si>
  <si>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</si>
  <si>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</si>
  <si>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</si>
  <si>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</si>
  <si>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</si>
  <si>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</si>
  <si>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</si>
  <si>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</si>
  <si>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</si>
  <si>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</si>
  <si>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</si>
  <si>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</si>
  <si>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</si>
  <si>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</si>
  <si>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</si>
  <si>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</si>
  <si>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</si>
  <si>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</si>
  <si>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</si>
  <si>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</si>
  <si>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</si>
  <si>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</si>
  <si>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</si>
  <si>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</si>
  <si>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</si>
  <si>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</si>
  <si>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</si>
  <si>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</si>
  <si>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</si>
  <si>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</si>
  <si>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</si>
  <si>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</si>
  <si>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</si>
  <si>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</si>
  <si>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</si>
  <si>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</si>
  <si>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</si>
  <si>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</si>
  <si>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</si>
  <si>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</si>
  <si>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</si>
  <si>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</si>
  <si>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</si>
  <si>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</si>
  <si>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</si>
  <si>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</si>
  <si>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</si>
  <si>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</si>
  <si>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</si>
  <si>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</si>
  <si>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</si>
  <si>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</si>
  <si>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</si>
  <si>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</si>
  <si>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</si>
  <si>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</si>
  <si>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</si>
  <si>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</si>
  <si>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</si>
  <si>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</si>
  <si>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</si>
  <si>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</si>
  <si>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</si>
  <si>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</si>
  <si>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</si>
  <si>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</si>
  <si>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</si>
  <si>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</si>
  <si>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</si>
  <si>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</si>
  <si>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</si>
  <si>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</si>
  <si>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</si>
  <si>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</si>
  <si>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</si>
  <si>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</si>
  <si>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</si>
  <si>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</si>
  <si>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</si>
  <si>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</si>
  <si>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</si>
  <si>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</si>
  <si>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</si>
  <si>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</si>
  <si>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</si>
  <si>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</si>
  <si>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</si>
  <si>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</si>
  <si>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</si>
  <si>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</si>
  <si>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</si>
  <si>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</si>
  <si>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</si>
  <si>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</si>
  <si>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</si>
  <si>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</si>
  <si>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</si>
  <si>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</si>
  <si>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</si>
  <si>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</si>
  <si>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</si>
  <si>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</si>
  <si>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</si>
  <si>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</si>
  <si>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</si>
  <si>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</si>
  <si>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</si>
  <si>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</si>
  <si>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</si>
  <si>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</si>
  <si>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</si>
  <si>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</si>
  <si>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</si>
  <si>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</si>
  <si>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</si>
  <si>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</si>
  <si>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</si>
  <si>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</si>
  <si>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</si>
  <si>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</si>
  <si>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</si>
  <si>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</si>
  <si>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</si>
  <si>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</si>
  <si>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</si>
  <si>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</si>
  <si>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</si>
  <si>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</si>
  <si>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</si>
  <si>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</si>
  <si>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</si>
  <si>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</si>
  <si>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</si>
  <si>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</si>
  <si>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</si>
  <si>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</si>
  <si>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</si>
  <si>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</si>
  <si>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</si>
  <si>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</si>
  <si>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</si>
  <si>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</si>
  <si>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</si>
  <si>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</si>
  <si>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</si>
  <si>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</si>
  <si>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</si>
  <si>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</si>
  <si>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</si>
  <si>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</si>
  <si>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</si>
  <si>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</si>
  <si>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</si>
  <si>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</si>
  <si>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</si>
  <si>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</si>
  <si>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</si>
  <si>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</si>
  <si>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</si>
  <si>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</si>
  <si>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</si>
  <si>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</si>
  <si>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</si>
  <si>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</si>
  <si>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</si>
  <si>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</si>
  <si>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</si>
  <si>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</si>
  <si>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</si>
  <si>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</si>
  <si>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</si>
  <si>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</si>
  <si>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</si>
  <si>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</si>
  <si>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</si>
  <si>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</si>
  <si>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</si>
  <si>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</si>
  <si>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</si>
  <si>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</si>
  <si>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</si>
  <si>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</si>
  <si>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</si>
  <si>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</si>
  <si>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</si>
  <si>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</si>
  <si>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</si>
  <si>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</si>
  <si>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</si>
  <si>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</si>
  <si>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</si>
  <si>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</si>
  <si>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</si>
  <si>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</si>
  <si>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</si>
  <si>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</si>
  <si>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</si>
  <si>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</si>
  <si>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</si>
  <si>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</si>
  <si>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</si>
  <si>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</si>
  <si>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</si>
  <si>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</si>
  <si>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</si>
  <si>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</si>
  <si>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</si>
  <si>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</si>
  <si>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</si>
  <si>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</si>
  <si>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</si>
  <si>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</si>
  <si>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</si>
  <si>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</si>
  <si>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</si>
  <si>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</si>
  <si>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</si>
  <si>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</si>
  <si>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</si>
  <si>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</si>
  <si>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</si>
  <si>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</si>
  <si>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</si>
  <si>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</si>
  <si>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</si>
  <si>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</si>
  <si>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</si>
  <si>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</si>
  <si>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</si>
  <si>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</si>
  <si>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</si>
  <si>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</si>
  <si>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</si>
  <si>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</si>
  <si>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</si>
  <si>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</si>
  <si>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</si>
  <si>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</si>
  <si>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</si>
  <si>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</si>
  <si>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</si>
  <si>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</si>
  <si>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</si>
  <si>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</si>
  <si>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</si>
  <si>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</si>
  <si>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</si>
  <si>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</si>
  <si>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</si>
  <si>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</si>
  <si>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</si>
  <si>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</si>
  <si>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</si>
  <si>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</si>
  <si>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</si>
  <si>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</si>
  <si>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</si>
  <si>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</si>
  <si>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</si>
  <si>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</si>
  <si>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</si>
  <si>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</si>
  <si>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</si>
  <si>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</si>
  <si>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</si>
  <si>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</si>
  <si>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</si>
  <si>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</si>
  <si>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</si>
  <si>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</si>
  <si>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</si>
  <si>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</si>
  <si>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</si>
  <si>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</si>
  <si>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</si>
  <si>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</si>
  <si>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</si>
  <si>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</si>
  <si>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</si>
  <si>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</si>
  <si>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</si>
  <si>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</si>
  <si>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</si>
  <si>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</si>
  <si>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</si>
  <si>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</si>
  <si>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</si>
  <si>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</si>
  <si>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</si>
  <si>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</si>
  <si>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</si>
  <si>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</si>
  <si>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</si>
  <si>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</si>
  <si>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</si>
  <si>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</si>
  <si>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</si>
  <si>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</si>
  <si>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</si>
  <si>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</si>
  <si>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</si>
  <si>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</si>
  <si>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</si>
  <si>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</si>
  <si>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</si>
  <si>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</si>
  <si>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</si>
  <si>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</si>
  <si>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</si>
  <si>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</si>
  <si>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</si>
  <si>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</si>
  <si>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</si>
  <si>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</si>
  <si>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</si>
  <si>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</si>
  <si>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</si>
  <si>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</si>
  <si>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</si>
  <si>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</si>
  <si>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</si>
  <si>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</si>
  <si>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</si>
  <si>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</si>
  <si>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</si>
  <si>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</si>
  <si>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</si>
  <si>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</si>
  <si>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</si>
  <si>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</si>
  <si>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</si>
  <si>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</si>
  <si>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</si>
  <si>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</si>
  <si>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</si>
  <si>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</si>
  <si>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</si>
  <si>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</si>
  <si>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</si>
  <si>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</si>
  <si>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</si>
  <si>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</si>
  <si>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</si>
  <si>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</si>
  <si>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</si>
  <si>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</si>
  <si>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</si>
  <si>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</si>
  <si>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</si>
  <si>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</si>
  <si>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</si>
  <si>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</si>
  <si>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</si>
  <si>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</si>
  <si>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</si>
  <si>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</si>
  <si>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</si>
  <si>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</si>
  <si>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</si>
  <si>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</si>
  <si>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</si>
  <si>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</si>
  <si>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</si>
  <si>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</si>
  <si>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</si>
  <si>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</si>
  <si>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</si>
  <si>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</si>
  <si>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</si>
  <si>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</si>
  <si>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</si>
  <si>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</si>
  <si>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</si>
  <si>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</si>
  <si>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</si>
  <si>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</si>
  <si>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</si>
  <si>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</si>
  <si>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</si>
  <si>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</si>
  <si>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</si>
  <si>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</si>
  <si>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</si>
  <si>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</si>
  <si>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</si>
  <si>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</si>
  <si>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</si>
  <si>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</si>
  <si>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</si>
  <si>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</si>
  <si>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</si>
  <si>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</si>
  <si>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</si>
  <si>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</si>
  <si>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</si>
  <si>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</si>
  <si>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</si>
  <si>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</si>
  <si>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</si>
  <si>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</si>
  <si>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</si>
  <si>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</si>
  <si>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</si>
  <si>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</si>
  <si>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</si>
  <si>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</si>
  <si>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</si>
  <si>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</si>
  <si>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</si>
  <si>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</si>
  <si>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</si>
  <si>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</si>
  <si>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</si>
  <si>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</si>
  <si>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</si>
  <si>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</si>
  <si>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</si>
  <si>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</si>
  <si>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</si>
  <si>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</si>
  <si>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</si>
  <si>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</si>
  <si>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</si>
  <si>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</si>
  <si>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</si>
  <si>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</si>
  <si>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</si>
  <si>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</si>
  <si>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</si>
  <si>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</si>
  <si>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</si>
  <si>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</si>
  <si>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</si>
  <si>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</si>
  <si>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</si>
  <si>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</si>
  <si>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</si>
  <si>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</si>
  <si>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</si>
  <si>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</si>
  <si>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</si>
  <si>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</si>
  <si>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</si>
  <si>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</si>
  <si>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</si>
  <si>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</si>
  <si>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</si>
  <si>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</si>
  <si>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</si>
  <si>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</si>
  <si>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</si>
  <si>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</si>
  <si>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</si>
  <si>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</si>
  <si>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</si>
  <si>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</si>
  <si>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</si>
  <si>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</si>
  <si>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</si>
  <si>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</si>
  <si>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</si>
  <si>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</si>
  <si>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</si>
  <si>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</si>
  <si>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</si>
  <si>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</si>
  <si>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</si>
  <si>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</si>
  <si>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</si>
  <si>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</si>
  <si>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</si>
  <si>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</si>
  <si>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</si>
  <si>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</si>
  <si>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</si>
  <si>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</si>
  <si>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</si>
  <si>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</si>
  <si>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</si>
  <si>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</si>
  <si>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</si>
  <si>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</si>
  <si>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</si>
  <si>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</si>
  <si>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</si>
  <si>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</si>
  <si>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</si>
  <si>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</si>
  <si>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</si>
  <si>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</si>
  <si>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</si>
  <si>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</si>
  <si>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</si>
  <si>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</si>
  <si>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</si>
  <si>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</si>
  <si>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</si>
  <si>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</si>
  <si>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</si>
  <si>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</si>
  <si>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</si>
  <si>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</si>
  <si>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</si>
  <si>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</si>
  <si>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</si>
  <si>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</si>
  <si>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</si>
  <si>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</si>
  <si>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</si>
  <si>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</si>
  <si>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</si>
  <si>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</si>
  <si>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</si>
  <si>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</si>
  <si>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</si>
  <si>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</si>
  <si>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</si>
  <si>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</si>
  <si>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</si>
  <si>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</si>
  <si>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</si>
  <si>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</si>
  <si>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</si>
  <si>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</si>
  <si>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</si>
  <si>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</si>
  <si>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</si>
  <si>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</si>
  <si>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</si>
  <si>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</si>
  <si>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</si>
  <si>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</si>
  <si>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</si>
  <si>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</si>
  <si>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</si>
  <si>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</si>
  <si>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</si>
  <si>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</si>
  <si>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</si>
  <si>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</si>
  <si>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</si>
  <si>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</si>
  <si>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</si>
  <si>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</si>
  <si>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</si>
  <si>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</si>
  <si>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</si>
  <si>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</si>
  <si>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</si>
  <si>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</si>
  <si>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</si>
  <si>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</si>
  <si>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</si>
  <si>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</si>
  <si>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</si>
  <si>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</si>
  <si>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</si>
  <si>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</si>
  <si>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</si>
  <si>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</si>
  <si>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</si>
  <si>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</si>
  <si>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</si>
  <si>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</si>
  <si>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</si>
  <si>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</si>
  <si>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</si>
  <si>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</si>
  <si>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</si>
  <si>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</si>
  <si>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</si>
  <si>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</si>
  <si>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</si>
  <si>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</si>
  <si>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</si>
  <si>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</si>
  <si>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</si>
  <si>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</si>
  <si>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</si>
  <si>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</si>
  <si>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</si>
  <si>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</si>
  <si>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</si>
  <si>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</si>
  <si>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</si>
  <si>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</si>
  <si>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</si>
  <si>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</si>
  <si>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</si>
  <si>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</si>
  <si>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</si>
  <si>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</si>
  <si>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</si>
  <si>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</si>
  <si>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</si>
  <si>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</si>
  <si>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</si>
  <si>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</si>
  <si>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</si>
  <si>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</si>
  <si>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</si>
  <si>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</si>
  <si>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</si>
  <si>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</si>
  <si>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</si>
  <si>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</si>
  <si>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</si>
  <si>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</si>
  <si>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</si>
  <si>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</si>
  <si>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</si>
  <si>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</si>
  <si>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</si>
  <si>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</si>
  <si>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</si>
  <si>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</si>
  <si>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</si>
  <si>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</si>
  <si>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</si>
  <si>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</si>
  <si>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</si>
  <si>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</si>
  <si>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</si>
  <si>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</si>
  <si>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</si>
  <si>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</si>
  <si>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</si>
  <si>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</si>
  <si>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</si>
  <si>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</si>
  <si>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</si>
  <si>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</si>
  <si>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</si>
  <si>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</si>
  <si>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</si>
  <si>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</si>
  <si>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</si>
  <si>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</si>
  <si>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</si>
  <si>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</si>
  <si>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</si>
  <si>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</si>
  <si>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</si>
  <si>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</si>
  <si>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</si>
  <si>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</si>
  <si>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</si>
  <si>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</si>
  <si>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</si>
  <si>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</si>
  <si>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</si>
  <si>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</si>
  <si>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</si>
  <si>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</si>
  <si>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</si>
  <si>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</si>
  <si>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</si>
  <si>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</si>
  <si>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</si>
  <si>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</si>
  <si>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</si>
  <si>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</si>
  <si>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</si>
  <si>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</si>
  <si>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</si>
  <si>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</si>
  <si>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</si>
  <si>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</si>
  <si>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</si>
  <si>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</si>
  <si>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</si>
  <si>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</si>
  <si>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</si>
  <si>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</si>
  <si>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</si>
  <si>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</si>
  <si>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</si>
  <si>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</si>
  <si>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</si>
  <si>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</si>
  <si>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</si>
  <si>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</si>
  <si>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</si>
  <si>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</si>
  <si>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</si>
  <si>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</si>
  <si>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</si>
  <si>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</si>
  <si>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</si>
  <si>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</si>
  <si>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</si>
  <si>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</si>
  <si>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</si>
  <si>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</si>
  <si>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</si>
  <si>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</si>
  <si>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</si>
  <si>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</si>
  <si>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</si>
  <si>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</si>
  <si>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</si>
  <si>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</si>
  <si>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</si>
  <si>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</si>
  <si>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</si>
  <si>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</si>
  <si>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</si>
  <si>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</si>
  <si>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</si>
  <si>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</si>
  <si>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</si>
  <si>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</si>
  <si>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</si>
  <si>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</si>
  <si>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</si>
  <si>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</si>
  <si>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</si>
  <si>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</si>
  <si>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</si>
  <si>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</si>
  <si>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</si>
  <si>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</si>
  <si>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</si>
  <si>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</si>
  <si>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</si>
  <si>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</si>
  <si>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</si>
  <si>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</si>
  <si>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</si>
  <si>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</si>
  <si>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</si>
  <si>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</si>
  <si>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</si>
  <si>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</si>
  <si>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</si>
  <si>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</si>
  <si>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</si>
  <si>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</si>
  <si>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</si>
  <si>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</si>
  <si>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</si>
  <si>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</si>
  <si>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</si>
  <si>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</si>
  <si>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</si>
  <si>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</si>
  <si>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</si>
  <si>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</si>
  <si>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</si>
  <si>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</si>
  <si>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</si>
  <si>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</si>
  <si>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</si>
  <si>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</si>
  <si>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</si>
  <si>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</si>
  <si>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</si>
  <si>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</si>
  <si>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</si>
  <si>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</si>
  <si>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</si>
  <si>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</si>
  <si>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</si>
  <si>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</si>
  <si>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</si>
  <si>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</si>
  <si>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</si>
  <si>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</si>
  <si>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</si>
  <si>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</si>
  <si>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</si>
  <si>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</si>
  <si>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</si>
  <si>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</si>
  <si>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</si>
  <si>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</si>
  <si>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</si>
  <si>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</si>
  <si>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</si>
  <si>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</si>
  <si>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</si>
  <si>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</si>
  <si>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</si>
  <si>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</si>
  <si>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</si>
  <si>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</si>
  <si>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</si>
  <si>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</si>
  <si>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</si>
  <si>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</si>
  <si>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</si>
  <si>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</si>
  <si>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</si>
  <si>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</si>
  <si>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</si>
  <si>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</si>
  <si>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</si>
  <si>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</si>
  <si>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</si>
  <si>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</si>
  <si>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</si>
  <si>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</si>
  <si>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</si>
  <si>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</si>
  <si>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</si>
  <si>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</si>
  <si>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</si>
  <si>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</si>
  <si>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</si>
  <si>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</si>
  <si>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</si>
  <si>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</si>
  <si>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</si>
  <si>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</si>
  <si>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</si>
  <si>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</si>
  <si>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</si>
  <si>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</si>
  <si>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</si>
  <si>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</si>
  <si>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</si>
  <si>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</si>
  <si>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</si>
  <si>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</si>
  <si>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</si>
  <si>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</si>
  <si>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</si>
  <si>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</si>
  <si>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</si>
  <si>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</si>
  <si>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</si>
  <si>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</si>
  <si>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</si>
  <si>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</si>
  <si>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</si>
  <si>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</si>
  <si>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</si>
  <si>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</si>
  <si>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</si>
  <si>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</si>
  <si>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</si>
  <si>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</si>
  <si>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</si>
  <si>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</si>
  <si>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</si>
  <si>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</si>
  <si>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</si>
  <si>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</si>
  <si>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</si>
  <si>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</si>
  <si>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</si>
  <si>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</si>
  <si>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</si>
  <si>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</si>
  <si>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</si>
  <si>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</si>
  <si>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</si>
  <si>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</si>
  <si>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</si>
  <si>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</si>
  <si>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</si>
  <si>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</si>
  <si>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</si>
  <si>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</si>
  <si>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</si>
  <si>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</si>
  <si>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</si>
  <si>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</si>
  <si>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</si>
  <si>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</si>
  <si>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</si>
  <si>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</si>
  <si>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</si>
  <si>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</si>
  <si>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</si>
  <si>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</si>
  <si>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</si>
  <si>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</si>
  <si>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</si>
  <si>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</si>
  <si>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</si>
  <si>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</si>
  <si>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</si>
  <si>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</si>
  <si>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</si>
  <si>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</si>
  <si>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</si>
  <si>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</si>
  <si>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</si>
  <si>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</si>
  <si>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</si>
  <si>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</si>
  <si>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</si>
  <si>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</si>
  <si>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</si>
  <si>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</si>
  <si>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</si>
  <si>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</si>
  <si>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</si>
  <si>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</si>
  <si>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</si>
  <si>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</si>
  <si>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</si>
  <si>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</si>
  <si>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</si>
  <si>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</si>
  <si>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</si>
  <si>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</si>
  <si>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</si>
  <si>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</si>
  <si>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</si>
  <si>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</si>
  <si>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</si>
  <si>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</si>
  <si>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</si>
  <si>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</si>
  <si>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</si>
  <si>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</si>
  <si>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</si>
  <si>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</si>
  <si>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</si>
  <si>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</si>
  <si>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</si>
  <si>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</si>
  <si>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</si>
  <si>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</si>
  <si>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</si>
  <si>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</si>
  <si>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</si>
  <si>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</si>
  <si>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</si>
  <si>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</si>
  <si>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</si>
  <si>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</si>
  <si>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</si>
  <si>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</si>
  <si>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</si>
  <si>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</si>
  <si>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</si>
  <si>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</si>
  <si>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</si>
  <si>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</si>
  <si>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</si>
  <si>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</si>
  <si>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</si>
  <si>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</si>
  <si>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</si>
  <si>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</si>
  <si>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</si>
  <si>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</si>
  <si>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</si>
  <si>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</si>
  <si>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</si>
  <si>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</si>
  <si>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</si>
  <si>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</si>
  <si>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</si>
  <si>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</si>
  <si>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</si>
  <si>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</si>
  <si>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</si>
  <si>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</si>
  <si>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</si>
  <si>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</si>
  <si>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</si>
  <si>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</si>
  <si>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</si>
  <si>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</si>
  <si>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</si>
  <si>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</si>
  <si>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</si>
  <si>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</si>
  <si>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</si>
  <si>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</si>
  <si>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</si>
  <si>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</si>
  <si>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</si>
  <si>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</si>
  <si>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</si>
  <si>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</si>
  <si>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</si>
  <si>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</si>
  <si>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</si>
  <si>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</si>
  <si>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</si>
  <si>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</si>
  <si>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</si>
  <si>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</si>
  <si>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</si>
  <si>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</si>
  <si>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</si>
  <si>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</si>
  <si>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</si>
  <si>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</si>
  <si>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</si>
  <si>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</si>
  <si>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</si>
  <si>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</si>
  <si>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</si>
  <si>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</si>
  <si>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</si>
  <si>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</si>
  <si>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</si>
  <si>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</si>
  <si>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</si>
  <si>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</si>
  <si>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</si>
  <si>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</si>
  <si>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</si>
  <si>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</si>
  <si>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</si>
  <si>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</si>
  <si>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</si>
  <si>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</si>
  <si>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</si>
  <si>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</si>
  <si>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</si>
  <si>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</si>
  <si>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</si>
  <si>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</si>
  <si>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</si>
  <si>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</si>
  <si>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</si>
  <si>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</si>
  <si>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</si>
  <si>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</si>
  <si>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</si>
  <si>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</si>
  <si>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</si>
  <si>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</si>
  <si>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</si>
  <si>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</si>
  <si>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</si>
  <si>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</si>
  <si>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</si>
  <si>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</si>
  <si>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</si>
  <si>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</si>
  <si>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</si>
  <si>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</si>
  <si>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</si>
  <si>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</si>
  <si>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</si>
  <si>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</si>
  <si>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</si>
  <si>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</si>
  <si>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</si>
  <si>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</si>
  <si>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</si>
  <si>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</si>
  <si>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</si>
  <si>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</si>
  <si>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</si>
  <si>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</si>
  <si>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</si>
  <si>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</si>
  <si>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</si>
  <si>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</si>
  <si>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</si>
  <si>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</si>
  <si>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</si>
  <si>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</si>
  <si>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</si>
  <si>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</si>
  <si>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</si>
  <si>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</si>
  <si>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</si>
  <si>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</si>
  <si>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</si>
  <si>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</si>
  <si>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</si>
  <si>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</si>
  <si>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</si>
  <si>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</si>
  <si>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</si>
  <si>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</si>
  <si>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</si>
  <si>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</si>
  <si>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</si>
  <si>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</si>
  <si>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</si>
  <si>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</si>
  <si>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</si>
  <si>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</si>
  <si>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</si>
  <si>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</si>
  <si>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</si>
  <si>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</si>
  <si>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</si>
  <si>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</si>
  <si>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</si>
  <si>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</si>
  <si>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</si>
  <si>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</si>
  <si>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</si>
  <si>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</si>
  <si>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</si>
  <si>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</si>
  <si>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</si>
  <si>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</si>
  <si>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</si>
  <si>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</si>
  <si>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</si>
  <si>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</si>
  <si>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</si>
  <si>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</si>
  <si>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</si>
  <si>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</si>
  <si>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</si>
  <si>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</si>
  <si>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</si>
  <si>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</si>
  <si>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</si>
  <si>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</si>
  <si>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</si>
  <si>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</si>
  <si>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</si>
  <si>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</si>
  <si>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</si>
  <si>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</si>
  <si>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</si>
  <si>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</si>
  <si>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</si>
  <si>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</si>
  <si>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</si>
  <si>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</si>
  <si>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</si>
  <si>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</si>
  <si>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</si>
  <si>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</si>
  <si>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</si>
  <si>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</si>
  <si>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</si>
  <si>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</si>
  <si>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</si>
  <si>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</si>
  <si>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</si>
  <si>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</si>
  <si>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</si>
  <si>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</si>
  <si>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</si>
  <si>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</si>
  <si>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</si>
  <si>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</si>
  <si>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</si>
  <si>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</si>
  <si>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</si>
  <si>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</si>
  <si>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</si>
  <si>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</si>
  <si>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</si>
  <si>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</si>
  <si>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</si>
  <si>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</si>
  <si>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</si>
  <si>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</si>
  <si>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</si>
  <si>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</si>
  <si>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</si>
  <si>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</si>
  <si>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</si>
  <si>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</si>
  <si>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</si>
  <si>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</si>
  <si>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</si>
  <si>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</si>
  <si>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</si>
  <si>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</si>
  <si>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</si>
  <si>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</si>
  <si>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</si>
  <si>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</si>
  <si>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</si>
  <si>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</si>
  <si>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</si>
  <si>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</si>
  <si>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</si>
  <si>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</si>
  <si>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</si>
  <si>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</si>
  <si>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</si>
  <si>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</si>
  <si>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</si>
  <si>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</si>
  <si>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</si>
  <si>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</si>
  <si>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</si>
  <si>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</si>
  <si>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</si>
  <si>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</si>
  <si>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</si>
  <si>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</si>
  <si>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</si>
  <si>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</si>
  <si>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</si>
  <si>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</si>
  <si>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</si>
  <si>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</si>
  <si>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</si>
  <si>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</si>
  <si>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</si>
  <si>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</si>
  <si>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</si>
  <si>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</si>
  <si>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</si>
  <si>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</si>
  <si>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</si>
  <si>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</si>
  <si>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</si>
  <si>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</si>
  <si>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</si>
  <si>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</si>
  <si>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</si>
  <si>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</si>
  <si>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</si>
  <si>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</si>
  <si>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</si>
  <si>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</si>
  <si>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</si>
  <si>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</si>
  <si>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</si>
  <si>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</si>
  <si>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</si>
  <si>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</si>
  <si>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</si>
  <si>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</si>
  <si>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</si>
  <si>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</si>
  <si>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</si>
  <si>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</si>
  <si>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</si>
  <si>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</si>
  <si>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</si>
  <si>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</si>
  <si>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</si>
  <si>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</si>
  <si>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</si>
  <si>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</si>
  <si>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</si>
  <si>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</si>
  <si>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</si>
  <si>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</si>
  <si>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</si>
  <si>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</si>
  <si>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</si>
  <si>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</si>
  <si>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</si>
  <si>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</si>
  <si>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</si>
  <si>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</si>
  <si>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</si>
  <si>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</si>
  <si>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</si>
  <si>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</si>
  <si>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</si>
  <si>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</si>
  <si>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</si>
  <si>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</si>
  <si>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</si>
  <si>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</si>
  <si>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</si>
  <si>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</si>
  <si>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</si>
  <si>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</si>
  <si>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</si>
  <si>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</si>
  <si>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</si>
  <si>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</si>
  <si>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</si>
  <si>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</si>
  <si>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</si>
  <si>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</si>
  <si>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</si>
  <si>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</si>
  <si>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</si>
  <si>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</si>
  <si>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</si>
  <si>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</si>
  <si>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</si>
  <si>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</si>
  <si>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</si>
  <si>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</si>
  <si>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</si>
  <si>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</si>
  <si>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</si>
  <si>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</si>
  <si>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</si>
  <si>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</si>
  <si>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</si>
  <si>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</si>
  <si>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</si>
  <si>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</si>
  <si>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</si>
  <si>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</si>
  <si>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</si>
  <si>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</si>
  <si>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</si>
  <si>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</si>
  <si>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</si>
  <si>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</si>
  <si>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</si>
  <si>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</si>
  <si>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</si>
  <si>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</si>
  <si>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</si>
  <si>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</si>
  <si>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</si>
  <si>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</si>
  <si>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</si>
  <si>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</si>
  <si>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</si>
  <si>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</si>
  <si>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</si>
  <si>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</si>
  <si>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</si>
  <si>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</si>
  <si>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</si>
  <si>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</si>
  <si>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</si>
  <si>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</si>
  <si>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</si>
  <si>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</si>
  <si>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</si>
  <si>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</si>
  <si>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</si>
  <si>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</si>
  <si>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</si>
  <si>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</si>
  <si>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</si>
  <si>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</si>
  <si>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</si>
  <si>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</si>
  <si>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</si>
  <si>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</si>
  <si>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</si>
  <si>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</si>
  <si>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</si>
  <si>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</si>
  <si>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</si>
  <si>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</si>
  <si>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</si>
  <si>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</si>
  <si>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</si>
  <si>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</si>
  <si>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</si>
  <si>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</si>
  <si>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</si>
  <si>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</si>
  <si>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</si>
  <si>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</si>
  <si>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</si>
  <si>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</si>
  <si>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</si>
  <si>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</si>
  <si>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</si>
  <si>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</si>
  <si>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</si>
  <si>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</si>
  <si>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</si>
  <si>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</si>
  <si>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</si>
  <si>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</si>
  <si>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</si>
  <si>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</si>
  <si>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</si>
  <si>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</si>
  <si>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</si>
  <si>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</si>
  <si>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</si>
  <si>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</si>
  <si>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</si>
  <si>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</si>
  <si>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</si>
  <si>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</si>
  <si>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</si>
  <si>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</si>
  <si>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</si>
  <si>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</si>
  <si>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</si>
  <si>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</si>
  <si>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</si>
  <si>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</si>
  <si>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</si>
  <si>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</si>
  <si>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</si>
  <si>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</si>
  <si>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</si>
  <si>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</si>
  <si>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</si>
  <si>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</si>
  <si>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</si>
  <si>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</si>
  <si>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</si>
  <si>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</si>
  <si>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</si>
  <si>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</si>
  <si>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</si>
  <si>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</si>
  <si>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</si>
  <si>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</si>
  <si>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</si>
  <si>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</si>
  <si>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</si>
  <si>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</si>
  <si>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</si>
  <si>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</si>
  <si>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</si>
  <si>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</si>
  <si>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</si>
  <si>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</si>
  <si>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</si>
  <si>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</si>
  <si>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</si>
  <si>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</si>
  <si>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</si>
  <si>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</si>
  <si>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</si>
  <si>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</si>
  <si>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</si>
  <si>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</si>
  <si>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</si>
  <si>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</si>
  <si>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</si>
  <si>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</si>
  <si>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</si>
  <si>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</si>
  <si>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</si>
  <si>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</si>
  <si>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</si>
  <si>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</si>
  <si>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</si>
  <si>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</si>
  <si>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</si>
  <si>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</si>
  <si>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</si>
  <si>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</si>
  <si>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</si>
  <si>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</si>
  <si>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</si>
  <si>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</si>
  <si>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</si>
  <si>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</si>
  <si>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</si>
  <si>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</si>
  <si>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</si>
  <si>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</si>
  <si>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</si>
  <si>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</si>
  <si>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</si>
  <si>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</si>
  <si>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</si>
  <si>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</si>
  <si>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</si>
  <si>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</si>
  <si>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</si>
  <si>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</si>
  <si>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</si>
  <si>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</si>
  <si>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</si>
  <si>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</si>
  <si>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</si>
  <si>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</si>
  <si>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</si>
  <si>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</si>
  <si>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</si>
  <si>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</si>
  <si>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</si>
  <si>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</si>
  <si>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</si>
  <si>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</si>
  <si>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</si>
  <si>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</si>
  <si>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</si>
  <si>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</si>
  <si>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</si>
  <si>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</si>
  <si>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</si>
  <si>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</si>
  <si>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</si>
  <si>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</si>
  <si>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</si>
  <si>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</si>
  <si>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</si>
  <si>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</si>
  <si>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</si>
  <si>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</si>
  <si>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</si>
  <si>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</si>
  <si>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</si>
  <si>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</si>
  <si>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</si>
  <si>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</si>
  <si>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</si>
  <si>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</si>
  <si>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</si>
  <si>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</si>
  <si>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</si>
  <si>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</si>
  <si>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</si>
  <si>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</si>
  <si>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</si>
  <si>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</si>
  <si>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</si>
  <si>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</si>
  <si>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</si>
  <si>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</si>
  <si>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</si>
  <si>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</si>
  <si>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</si>
  <si>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</si>
  <si>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</si>
  <si>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</si>
  <si>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</si>
  <si>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</si>
  <si>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</si>
  <si>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</si>
  <si>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</si>
  <si>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</si>
  <si>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</si>
  <si>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</si>
  <si>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</si>
  <si>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</si>
  <si>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</si>
  <si>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</si>
  <si>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</si>
  <si>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</si>
  <si>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</si>
  <si>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</si>
  <si>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</si>
  <si>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</si>
  <si>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</si>
  <si>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</si>
  <si>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</si>
  <si>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</si>
  <si>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</si>
  <si>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</si>
  <si>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</si>
  <si>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</si>
  <si>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</si>
  <si>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</si>
  <si>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</si>
  <si>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</si>
  <si>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</si>
  <si>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</si>
  <si>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</si>
  <si>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</si>
  <si>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</si>
  <si>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</si>
  <si>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</si>
  <si>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</si>
  <si>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</si>
  <si>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</si>
  <si>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</si>
  <si>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</si>
  <si>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</si>
  <si>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</si>
  <si>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</si>
  <si>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</si>
  <si>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</si>
  <si>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</si>
  <si>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</si>
  <si>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</si>
  <si>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</si>
  <si>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</si>
  <si>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</si>
  <si>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</si>
  <si>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</si>
  <si>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</si>
  <si>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</si>
  <si>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</si>
  <si>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</si>
  <si>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</si>
  <si>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</si>
  <si>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</si>
  <si>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</si>
  <si>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</si>
  <si>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</si>
  <si>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</si>
  <si>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</si>
  <si>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</si>
  <si>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</si>
  <si>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</si>
  <si>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</si>
  <si>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</si>
  <si>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</si>
  <si>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</si>
  <si>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</si>
  <si>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</si>
  <si>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</si>
  <si>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</si>
  <si>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</si>
  <si>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</si>
  <si>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</si>
  <si>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</si>
  <si>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</si>
  <si>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</si>
  <si>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</si>
  <si>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</si>
  <si>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</si>
  <si>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</si>
  <si>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</si>
  <si>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</si>
  <si>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</si>
  <si>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</si>
  <si>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</si>
  <si>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</si>
  <si>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</si>
  <si>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</si>
  <si>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</si>
  <si>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</si>
  <si>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</si>
  <si>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</si>
  <si>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</si>
  <si>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</si>
  <si>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</si>
  <si>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</si>
  <si>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</si>
  <si>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</si>
  <si>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</si>
  <si>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</si>
  <si>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</si>
  <si>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</si>
  <si>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</si>
  <si>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</si>
  <si>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</si>
  <si>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</si>
  <si>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</si>
  <si>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</si>
  <si>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</si>
  <si>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</si>
  <si>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</si>
  <si>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</si>
  <si>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</si>
  <si>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</si>
  <si>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</si>
  <si>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</si>
  <si>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</si>
  <si>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</si>
  <si>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</si>
  <si>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</si>
  <si>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</si>
  <si>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</si>
  <si>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</si>
  <si>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</si>
  <si>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</si>
  <si>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</si>
  <si>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</si>
  <si>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</si>
  <si>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</si>
  <si>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</si>
  <si>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</si>
  <si>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</si>
  <si>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</si>
  <si>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</si>
  <si>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</si>
  <si>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</si>
  <si>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</si>
  <si>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</si>
  <si>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</si>
  <si>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</si>
  <si>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</si>
  <si>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</si>
  <si>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</si>
  <si>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</si>
  <si>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</si>
  <si>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</si>
  <si>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</si>
  <si>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</si>
  <si>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</si>
  <si>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</si>
  <si>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</si>
  <si>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</si>
  <si>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</si>
  <si>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</si>
  <si>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</si>
  <si>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</si>
  <si>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</si>
  <si>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</si>
  <si>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</si>
  <si>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</si>
  <si>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</si>
  <si>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</si>
  <si>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</si>
  <si>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</si>
  <si>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</si>
  <si>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</si>
  <si>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</si>
  <si>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</si>
  <si>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</si>
  <si>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</si>
  <si>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</si>
  <si>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</si>
  <si>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</si>
  <si>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</si>
  <si>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</si>
  <si>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</si>
  <si>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</si>
  <si>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</si>
  <si>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</si>
  <si>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</si>
  <si>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</si>
  <si>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</si>
  <si>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</si>
  <si>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</si>
  <si>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</si>
  <si>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</si>
  <si>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</si>
  <si>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</si>
  <si>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</si>
  <si>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</si>
  <si>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</si>
  <si>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</si>
  <si>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</si>
  <si>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</si>
  <si>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</si>
  <si>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</si>
  <si>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</si>
  <si>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</si>
  <si>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</si>
  <si>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</si>
  <si>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</si>
  <si>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</si>
  <si>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</si>
  <si>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</si>
  <si>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</si>
  <si>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</si>
  <si>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</si>
  <si>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</si>
  <si>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</si>
  <si>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</si>
  <si>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</si>
  <si>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</si>
  <si>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</si>
  <si>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</si>
  <si>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</si>
  <si>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</si>
  <si>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</si>
  <si>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</si>
  <si>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</si>
  <si>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</si>
  <si>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</si>
  <si>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</si>
  <si>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</si>
  <si>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</si>
  <si>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</si>
  <si>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</si>
  <si>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</si>
  <si>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</si>
  <si>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</si>
  <si>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</si>
  <si>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</si>
  <si>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</si>
  <si>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</si>
  <si>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</si>
  <si>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</si>
  <si>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</si>
  <si>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</si>
  <si>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</si>
  <si>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</si>
  <si>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</si>
  <si>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</si>
  <si>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</si>
  <si>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</si>
  <si>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</si>
  <si>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</si>
  <si>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</si>
  <si>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</si>
  <si>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</si>
  <si>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</si>
  <si>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</si>
  <si>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</si>
  <si>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</si>
  <si>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</si>
  <si>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</si>
  <si>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</si>
  <si>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</si>
  <si>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</si>
  <si>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</si>
  <si>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</si>
  <si>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</si>
  <si>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</si>
  <si>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</si>
  <si>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</si>
  <si>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</si>
  <si>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</si>
  <si>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</si>
  <si>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</si>
  <si>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</si>
  <si>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</si>
  <si>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</si>
  <si>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</si>
  <si>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</si>
  <si>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</si>
  <si>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</si>
  <si>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</si>
  <si>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</si>
  <si>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</si>
  <si>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</si>
  <si>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</si>
  <si>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</si>
  <si>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</si>
  <si>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</si>
  <si>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</si>
  <si>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</si>
  <si>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</si>
  <si>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</si>
  <si>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</si>
  <si>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</si>
  <si>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</si>
  <si>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</si>
  <si>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</si>
  <si>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</si>
  <si>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</si>
  <si>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</si>
  <si>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</si>
  <si>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</si>
  <si>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</si>
  <si>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</si>
  <si>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</si>
  <si>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</si>
  <si>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</si>
  <si>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</si>
  <si>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</si>
  <si>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</si>
  <si>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</si>
  <si>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</si>
  <si>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</si>
  <si>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</si>
  <si>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</si>
  <si>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</si>
  <si>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</si>
  <si>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</si>
  <si>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</si>
  <si>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</si>
  <si>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</si>
  <si>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</si>
  <si>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</si>
  <si>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</si>
  <si>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</si>
  <si>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</si>
  <si>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</si>
  <si>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</si>
  <si>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</si>
  <si>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</si>
  <si>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</si>
  <si>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</si>
  <si>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</si>
  <si>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</si>
  <si>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</si>
  <si>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</si>
  <si>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</si>
  <si>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</si>
  <si>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</si>
  <si>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</si>
  <si>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</si>
  <si>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</si>
  <si>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</si>
  <si>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</si>
  <si>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</si>
  <si>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</si>
  <si>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</si>
  <si>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</si>
  <si>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</si>
  <si>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</si>
  <si>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</si>
  <si>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</si>
  <si>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</si>
  <si>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</si>
  <si>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</si>
  <si>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</si>
  <si>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</si>
  <si>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</si>
  <si>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</si>
  <si>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</si>
  <si>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</si>
  <si>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</si>
  <si>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</si>
  <si>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</si>
  <si>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</si>
  <si>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</si>
  <si>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</si>
  <si>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</si>
  <si>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</si>
  <si>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</si>
  <si>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</si>
  <si>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</si>
  <si>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</si>
  <si>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</si>
  <si>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</si>
  <si>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</si>
  <si>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</si>
  <si>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</si>
  <si>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</si>
  <si>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</si>
  <si>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</si>
  <si>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</si>
  <si>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</si>
  <si>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</si>
  <si>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</si>
  <si>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</si>
  <si>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</si>
  <si>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</si>
  <si>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</si>
  <si>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</si>
  <si>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</si>
  <si>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</si>
  <si>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</si>
  <si>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</si>
  <si>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</si>
  <si>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</si>
  <si>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</si>
  <si>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</si>
  <si>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</si>
  <si>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</si>
  <si>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</si>
  <si>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</si>
  <si>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</si>
  <si>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</si>
  <si>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</si>
  <si>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</si>
  <si>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</si>
  <si>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</si>
  <si>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</si>
  <si>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</si>
  <si>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</si>
  <si>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</si>
  <si>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</si>
  <si>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</si>
  <si>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</si>
  <si>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</si>
  <si>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</si>
  <si>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</si>
  <si>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</si>
  <si>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</si>
  <si>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</si>
  <si>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</si>
  <si>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</si>
  <si>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</si>
  <si>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</si>
  <si>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</si>
  <si>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</si>
  <si>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</si>
  <si>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</si>
  <si>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</si>
  <si>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</si>
  <si>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</si>
  <si>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</si>
  <si>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</si>
  <si>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</si>
  <si>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</si>
  <si>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</si>
  <si>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</si>
  <si>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</si>
  <si>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</si>
  <si>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</si>
  <si>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</si>
  <si>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</si>
  <si>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</si>
  <si>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</si>
  <si>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</si>
  <si>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</si>
  <si>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</si>
  <si>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</si>
  <si>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</si>
  <si>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</si>
  <si>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</si>
  <si>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</si>
  <si>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</si>
  <si>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</si>
  <si>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</si>
  <si>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</si>
  <si>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</si>
  <si>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</si>
  <si>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</si>
  <si>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</si>
  <si>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</si>
  <si>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</si>
  <si>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</si>
  <si>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</si>
  <si>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</si>
  <si>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</si>
  <si>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</si>
  <si>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</si>
  <si>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</si>
  <si>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</si>
  <si>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</si>
  <si>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</si>
  <si>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</si>
  <si>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</si>
  <si>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</si>
  <si>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</si>
  <si>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</si>
  <si>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</si>
  <si>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</si>
  <si>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</si>
  <si>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</si>
  <si>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</si>
  <si>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</si>
  <si>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</si>
  <si>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</si>
  <si>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</si>
  <si>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</si>
  <si>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</si>
  <si>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</si>
  <si>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</si>
  <si>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</si>
  <si>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</si>
  <si>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</si>
  <si>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</si>
  <si>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</si>
  <si>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</si>
  <si>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</si>
  <si>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</si>
  <si>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</si>
  <si>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</si>
  <si>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</si>
  <si>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</si>
  <si>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</si>
  <si>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</si>
  <si>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</si>
  <si>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</si>
  <si>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</si>
  <si>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</si>
  <si>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</si>
  <si>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</si>
  <si>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</si>
  <si>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</si>
  <si>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</si>
  <si>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</si>
  <si>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</si>
  <si>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</si>
  <si>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</si>
  <si>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</si>
  <si>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</si>
  <si>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</si>
  <si>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</si>
  <si>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</si>
  <si>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</si>
  <si>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</si>
  <si>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</si>
  <si>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</si>
  <si>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</si>
  <si>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</si>
  <si>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</si>
  <si>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</si>
  <si>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</si>
  <si>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</si>
  <si>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</si>
  <si>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</si>
  <si>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</si>
  <si>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</si>
  <si>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</si>
  <si>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</si>
  <si>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</si>
  <si>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</si>
  <si>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</si>
  <si>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</si>
  <si>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</si>
  <si>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</si>
  <si>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</si>
  <si>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</si>
  <si>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</si>
  <si>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</si>
  <si>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</si>
  <si>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</si>
  <si>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</si>
  <si>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</si>
  <si>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</si>
  <si>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</si>
  <si>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</si>
  <si>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</si>
  <si>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</si>
  <si>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</si>
  <si>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</si>
  <si>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</si>
  <si>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</si>
  <si>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</si>
  <si>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</si>
  <si>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</si>
  <si>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</si>
  <si>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</si>
  <si>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</si>
  <si>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</si>
  <si>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</si>
  <si>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</si>
  <si>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</si>
  <si>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</si>
  <si>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</si>
  <si>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</si>
  <si>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</si>
  <si>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</si>
  <si>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</si>
  <si>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</si>
  <si>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</si>
  <si>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</si>
  <si>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</si>
  <si>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</si>
  <si>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</si>
  <si>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</si>
  <si>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</si>
  <si>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</si>
  <si>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</si>
  <si>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</si>
  <si>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</si>
  <si>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</si>
  <si>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</si>
  <si>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</si>
  <si>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</si>
  <si>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</si>
  <si>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</si>
  <si>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</si>
  <si>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</si>
  <si>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</si>
  <si>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</si>
  <si>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</si>
  <si>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</si>
  <si>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</si>
  <si>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</si>
  <si>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</si>
  <si>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</si>
  <si>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</si>
  <si>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</si>
  <si>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</si>
  <si>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</si>
  <si>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</si>
  <si>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</si>
  <si>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</si>
  <si>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</si>
  <si>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</si>
  <si>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</si>
  <si>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</si>
  <si>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</si>
  <si>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</si>
  <si>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</si>
  <si>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</si>
  <si>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</si>
  <si>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</si>
  <si>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</si>
  <si>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</si>
  <si>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</si>
  <si>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</si>
  <si>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</si>
  <si>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</si>
  <si>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</si>
  <si>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</si>
  <si>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</si>
  <si>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</si>
  <si>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</si>
  <si>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</si>
  <si>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</si>
  <si>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</si>
  <si>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</si>
  <si>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</si>
  <si>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</si>
  <si>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</si>
  <si>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</si>
  <si>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</si>
  <si>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</si>
  <si>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</si>
  <si>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</si>
  <si>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</si>
  <si>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</si>
  <si>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</si>
  <si>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</si>
  <si>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</si>
  <si>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</si>
  <si>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</si>
  <si>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</si>
  <si>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</si>
  <si>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</si>
  <si>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</si>
  <si>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</si>
  <si>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</si>
  <si>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</si>
  <si>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</si>
  <si>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</si>
  <si>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</si>
  <si>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</si>
  <si>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</si>
  <si>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</si>
  <si>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</si>
  <si>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</si>
  <si>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</si>
  <si>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</si>
  <si>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</si>
  <si>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</si>
  <si>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</si>
  <si>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</si>
  <si>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</si>
  <si>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</si>
  <si>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</si>
  <si>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</si>
  <si>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</si>
  <si>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</si>
  <si>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</si>
  <si>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</si>
  <si>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</si>
  <si>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</si>
  <si>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</si>
  <si>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</si>
  <si>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</si>
  <si>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</si>
  <si>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</si>
  <si>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</si>
  <si>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</si>
  <si>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</si>
  <si>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</si>
  <si>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</si>
  <si>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</si>
  <si>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</si>
  <si>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</si>
  <si>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</si>
  <si>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</si>
  <si>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</si>
  <si>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</si>
  <si>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</si>
  <si>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</si>
  <si>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</si>
  <si>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</si>
  <si>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</si>
  <si>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</si>
  <si>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</si>
  <si>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</si>
  <si>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</si>
  <si>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</si>
  <si>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</si>
  <si>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</si>
  <si>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</si>
  <si>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</si>
  <si>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</si>
  <si>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</si>
  <si>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</si>
  <si>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</si>
  <si>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</si>
  <si>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</si>
  <si>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</si>
  <si>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</si>
  <si>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</si>
  <si>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</si>
  <si>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</si>
  <si>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</si>
  <si>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</si>
  <si>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</si>
  <si>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</si>
  <si>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</si>
  <si>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</si>
  <si>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</si>
  <si>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</si>
  <si>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</si>
  <si>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</si>
  <si>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</si>
  <si>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</si>
  <si>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</si>
  <si>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</si>
  <si>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</si>
  <si>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</si>
  <si>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</si>
  <si>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</si>
  <si>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</si>
  <si>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</si>
  <si>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</si>
  <si>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</si>
  <si>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</si>
  <si>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</si>
  <si>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</si>
  <si>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</si>
  <si>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</si>
  <si>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</si>
  <si>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</si>
  <si>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</si>
  <si>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</si>
  <si>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</si>
  <si>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</si>
  <si>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</si>
  <si>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</si>
  <si>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</si>
  <si>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</si>
  <si>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</si>
  <si>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</si>
  <si>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</si>
  <si>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</si>
  <si>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</si>
  <si>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</si>
  <si>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</si>
  <si>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</si>
  <si>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</si>
  <si>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</si>
  <si>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</si>
  <si>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</si>
  <si>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</si>
  <si>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</si>
  <si>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</si>
  <si>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</si>
  <si>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</si>
  <si>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</si>
  <si>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</si>
  <si>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</si>
  <si>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</si>
  <si>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</si>
  <si>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</si>
  <si>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</si>
  <si>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</si>
  <si>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</si>
  <si>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</si>
  <si>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</si>
  <si>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</si>
  <si>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</si>
  <si>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</si>
  <si>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</si>
  <si>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</si>
  <si>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</si>
  <si>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</si>
  <si>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</si>
  <si>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</si>
  <si>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</si>
  <si>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</si>
  <si>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</si>
  <si>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</si>
  <si>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</si>
  <si>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</si>
  <si>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</si>
  <si>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</si>
  <si>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</si>
  <si>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</si>
  <si>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</si>
  <si>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</si>
  <si>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</si>
  <si>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</si>
  <si>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</si>
  <si>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</si>
  <si>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</si>
  <si>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</si>
  <si>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</si>
  <si>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</si>
  <si>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</si>
  <si>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</si>
  <si>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</si>
  <si>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</si>
  <si>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</si>
  <si>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</si>
  <si>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</si>
  <si>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</si>
  <si>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</si>
  <si>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</si>
  <si>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</si>
  <si>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</si>
  <si>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</si>
  <si>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</si>
  <si>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</si>
  <si>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</si>
  <si>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</si>
  <si>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</si>
  <si>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</si>
  <si>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</si>
  <si>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</si>
  <si>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</si>
  <si>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</si>
  <si>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</si>
  <si>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</si>
  <si>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</si>
  <si>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</si>
  <si>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</si>
  <si>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</si>
  <si>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</si>
  <si>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</si>
  <si>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</si>
  <si>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</si>
  <si>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</si>
  <si>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</si>
  <si>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</si>
  <si>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</si>
  <si>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</si>
  <si>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</si>
  <si>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</si>
  <si>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</si>
  <si>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</si>
  <si>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</si>
  <si>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</si>
  <si>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</si>
  <si>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</si>
  <si>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</si>
  <si>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</si>
  <si>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</si>
  <si>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</si>
  <si>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</si>
  <si>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</si>
  <si>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</si>
  <si>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</si>
  <si>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</si>
  <si>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</si>
  <si>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</si>
  <si>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</si>
  <si>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</si>
  <si>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</si>
  <si>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</si>
  <si>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</si>
  <si>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</si>
  <si>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</si>
  <si>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</si>
  <si>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</si>
  <si>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</si>
  <si>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</si>
  <si>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</si>
  <si>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</si>
  <si>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</si>
  <si>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</si>
  <si>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</si>
  <si>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</si>
  <si>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</si>
  <si>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</si>
  <si>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</si>
  <si>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</si>
  <si>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</si>
  <si>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</si>
  <si>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</si>
  <si>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</si>
  <si>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</si>
  <si>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</si>
  <si>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</si>
  <si>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</si>
  <si>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</si>
  <si>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</si>
  <si>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</si>
  <si>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</si>
  <si>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</si>
  <si>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</si>
  <si>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</si>
  <si>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</si>
  <si>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</si>
  <si>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</si>
  <si>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</si>
  <si>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</si>
  <si>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</si>
  <si>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</si>
  <si>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</si>
  <si>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</si>
  <si>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</si>
  <si>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</si>
  <si>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</si>
  <si>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</si>
  <si>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VOLP EN AMONT DE CONTRAZY</t>
  </si>
  <si>
    <t>LE VOLP</t>
  </si>
  <si>
    <t>05176900</t>
  </si>
  <si>
    <t>18310006400033</t>
  </si>
  <si>
    <t>Agence de l'Eau Adour-Garonne</t>
  </si>
  <si>
    <t>34255833500077</t>
  </si>
  <si>
    <t>AQUASCOP BIOLOGIE site de Monptellier</t>
  </si>
  <si>
    <t>IBMR-22-M179</t>
  </si>
  <si>
    <t>GEOFFROY SEVENO, JULIEN SALANON</t>
  </si>
  <si>
    <t>IBMR standard</t>
  </si>
  <si>
    <t>DROITE</t>
  </si>
  <si>
    <t>ETIAGE SEVERE</t>
  </si>
  <si>
    <t>ENSOLEILLE</t>
  </si>
  <si>
    <t>NULLE</t>
  </si>
  <si>
    <t>OUI</t>
  </si>
  <si>
    <t>peu abondant</t>
  </si>
  <si>
    <t>fosse d'affouillement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</si>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</sst>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552693</v>
      </c>
      <c r="G10" s="114"/>
      <c r="H10" s="115"/>
    </row>
    <row r="11" spans="1:8" ht="15">
      <c r="A11" s="10" t="s">
        <v>2277</v>
      </c>
      <c r="B11" s="47">
        <v>44755</v>
      </c>
      <c r="D11" s="10" t="s">
        <v>2280</v>
      </c>
      <c r="E11" s="52">
        <v>6216759</v>
      </c>
      <c r="G11" s="114"/>
      <c r="H11" s="115"/>
    </row>
    <row r="12" spans="1:8" ht="15">
      <c r="A12" s="10" t="s">
        <v>2283</v>
      </c>
      <c r="B12" s="52" t="s">
        <v>5294</v>
      </c>
      <c r="D12" s="10" t="s">
        <v>2281</v>
      </c>
      <c r="E12" s="52">
        <v>552693</v>
      </c>
      <c r="G12" s="116"/>
      <c r="H12" s="117"/>
    </row>
    <row r="13" spans="1:5" ht="17.25" customHeight="1" thickBot="1">
      <c r="A13" s="2"/>
      <c r="B13" s="55"/>
      <c r="D13" s="10" t="s">
        <v>2282</v>
      </c>
      <c r="E13" s="52">
        <v>6216854</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552693</v>
      </c>
    </row>
    <row r="18" spans="1:3" ht="15">
      <c r="A18" s="124"/>
      <c r="B18" s="49" t="s">
        <v>2267</v>
      </c>
      <c r="C18" s="61">
        <f>E11</f>
        <v>6216759</v>
      </c>
    </row>
    <row r="19" spans="1:2" ht="15">
      <c r="A19" s="3" t="s">
        <v>2063</v>
      </c>
      <c r="B19" s="29">
        <v>440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2.46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13</v>
      </c>
      <c r="D35" s="28" t="s">
        <v>2284</v>
      </c>
      <c r="E35" s="32">
        <v>87</v>
      </c>
    </row>
    <row r="36" spans="1:5" s="7" customFormat="1" ht="15" customHeight="1">
      <c r="A36" s="5" t="s">
        <v>2113</v>
      </c>
      <c r="B36" s="30">
        <v>14</v>
      </c>
      <c r="C36" s="6"/>
      <c r="D36" s="8" t="s">
        <v>2112</v>
      </c>
      <c r="E36" s="30">
        <v>86</v>
      </c>
    </row>
    <row r="37" spans="1:5" s="7" customFormat="1" ht="15" customHeight="1">
      <c r="A37" s="5" t="s">
        <v>2111</v>
      </c>
      <c r="B37" s="30">
        <v>2.13</v>
      </c>
      <c r="C37" s="6"/>
      <c r="D37" s="8" t="s">
        <v>2110</v>
      </c>
      <c r="E37" s="30">
        <v>2.46</v>
      </c>
    </row>
    <row r="38" spans="1:5" s="7" customFormat="1" ht="15" customHeight="1">
      <c r="A38" s="5" t="s">
        <v>2115</v>
      </c>
      <c r="B38" s="30">
        <v>1</v>
      </c>
      <c r="C38" s="6"/>
      <c r="D38" s="8" t="s">
        <v>2115</v>
      </c>
      <c r="E38" s="30">
        <v>0.3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t="s">
        <v>5303</v>
      </c>
    </row>
    <row r="53" spans="1:5" s="15" customFormat="1" ht="15">
      <c r="A53" s="10" t="s">
        <v>2097</v>
      </c>
      <c r="B53" s="9"/>
      <c r="C53" s="6"/>
      <c r="D53" s="10" t="s">
        <v>2097</v>
      </c>
      <c r="E53" s="9">
        <v>2</v>
      </c>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row>
    <row r="58" spans="1:5" s="15" customFormat="1" ht="15">
      <c r="A58" s="3" t="s">
        <v>2094</v>
      </c>
      <c r="B58" s="9">
        <v>2</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4</v>
      </c>
    </row>
    <row r="74" spans="1:5" s="15" customFormat="1" ht="15">
      <c r="A74" s="3" t="s">
        <v>2082</v>
      </c>
      <c r="B74" s="9">
        <v>2</v>
      </c>
      <c r="C74" s="6"/>
      <c r="D74" s="10" t="s">
        <v>2082</v>
      </c>
      <c r="E74" s="9">
        <v>4</v>
      </c>
    </row>
    <row r="75" spans="1:5" s="15" customFormat="1" ht="15">
      <c r="A75" s="3" t="s">
        <v>2081</v>
      </c>
      <c r="B75" s="9">
        <v>4</v>
      </c>
      <c r="C75" s="6"/>
      <c r="D75" s="10" t="s">
        <v>2081</v>
      </c>
      <c r="E75" s="9">
        <v>3</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c r="C84" s="6"/>
      <c r="D84" s="10" t="s">
        <v>2074</v>
      </c>
      <c r="E84" s="9">
        <v>1</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0.19</v>
      </c>
      <c r="E98" s="89">
        <v>0.28</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0.13</v>
      </c>
      <c r="E99" s="89">
        <v>0.01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c r="E100" s="89">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89">
        <v>0.02</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0.3</v>
      </c>
      <c r="E102" s="89"/>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c r="E103" s="89">
        <v>0.01</v>
      </c>
      <c r="F103" s="35" t="s">
        <v>2290</v>
      </c>
      <c r="G103" s="79"/>
      <c r="H103" s="80"/>
    </row>
    <row r="104" spans="1:8" ht="15">
      <c r="A104" s="33" t="s">
        <v>466</v>
      </c>
      <c r="B104" s="20" t="str">
        <f>IF(A104="NEWCOD",IF(ISBLANK(G104),"renseigner le champ 'Nouveau taxon'",G104),VLOOKUP(A104,'Ref Taxo'!A:B,2,FALSE))</f>
        <v>Conocephalum conicum</v>
      </c>
      <c r="C104" s="21">
        <f>IF(A104="NEWCOD",IF(ISBLANK(H104),"NoCod",H104),VLOOKUP(A104,'Ref Taxo'!A:D,4,FALSE))</f>
        <v>1176</v>
      </c>
      <c r="D104" s="34"/>
      <c r="E104" s="89">
        <v>0.01</v>
      </c>
      <c r="F104" s="35" t="s">
        <v>2290</v>
      </c>
      <c r="G104" s="79"/>
      <c r="H104" s="80"/>
    </row>
    <row r="105" spans="1:8" ht="15">
      <c r="A105" s="33" t="s">
        <v>1336</v>
      </c>
      <c r="B105" s="20" t="str">
        <f>IF(A105="NEWCOD",IF(ISBLANK(G105),"renseigner le champ 'Nouveau taxon'",G105),VLOOKUP(A105,'Ref Taxo'!A:B,2,FALSE))</f>
        <v>Pellia endiviifolia</v>
      </c>
      <c r="C105" s="21">
        <f>IF(A105="NEWCOD",IF(ISBLANK(H105),"NoCod",H105),VLOOKUP(A105,'Ref Taxo'!A:D,4,FALSE))</f>
        <v>1197</v>
      </c>
      <c r="D105" s="34">
        <v>0.01</v>
      </c>
      <c r="E105" s="89">
        <v>0.01</v>
      </c>
      <c r="F105" s="35" t="s">
        <v>2290</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0.01</v>
      </c>
      <c r="E106" s="89"/>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0.3</v>
      </c>
      <c r="E107" s="89">
        <v>0.01</v>
      </c>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0.01</v>
      </c>
      <c r="E108" s="89"/>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89"/>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0.01</v>
      </c>
      <c r="E110" s="89">
        <v>0.01</v>
      </c>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0.01</v>
      </c>
      <c r="E111" s="89">
        <v>0.01</v>
      </c>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c r="E112" s="89">
        <v>0.01</v>
      </c>
      <c r="F112" s="35" t="s">
        <v>2290</v>
      </c>
      <c r="G112" s="79"/>
      <c r="H112" s="80"/>
    </row>
    <row r="113" spans="1:8" ht="15">
      <c r="A113" s="33" t="s">
        <v>1845</v>
      </c>
      <c r="B113" s="20" t="str">
        <f>IF(A113="NEWCOD",IF(ISBLANK(G113),"renseigner le champ 'Nouveau taxon'",G113),VLOOKUP(A113,'Ref Taxo'!A:B,2,FALSE))</f>
        <v>Sparganium erectum</v>
      </c>
      <c r="C113" s="21">
        <f>IF(A113="NEWCOD",IF(ISBLANK(H113),"NoCod",H113),VLOOKUP(A113,'Ref Taxo'!A:D,4,FALSE))</f>
        <v>1671</v>
      </c>
      <c r="D113" s="34"/>
      <c r="E113" s="89">
        <v>0.01</v>
      </c>
      <c r="F113" s="35" t="s">
        <v>5304</v>
      </c>
      <c r="G113" s="79"/>
      <c r="H113" s="80"/>
    </row>
    <row r="114" spans="1:8" ht="15">
      <c r="A114" s="33" t="s">
        <v>796</v>
      </c>
      <c r="B114" s="20" t="str">
        <f>IF(A114="NEWCOD",IF(ISBLANK(G114),"renseigner le champ 'Nouveau taxon'",G114),VLOOKUP(A114,'Ref Taxo'!A:B,2,FALSE))</f>
        <v>Glechoma hederacea</v>
      </c>
      <c r="C114" s="21">
        <f>IF(A114="NEWCOD",IF(ISBLANK(H114),"NoCod",H114),VLOOKUP(A114,'Ref Taxo'!A:D,4,FALSE))</f>
        <v>19767</v>
      </c>
      <c r="D114" s="34"/>
      <c r="E114" s="89">
        <v>0.01</v>
      </c>
      <c r="F114" s="35" t="s">
        <v>2290</v>
      </c>
      <c r="G114" s="79"/>
      <c r="H114" s="80"/>
    </row>
    <row r="115" spans="1:8" ht="15">
      <c r="A115" s="33" t="s">
        <v>1807</v>
      </c>
      <c r="B115" s="20" t="str">
        <f>IF(A115="NEWCOD",IF(ISBLANK(G115),"renseigner le champ 'Nouveau taxon'",G115),VLOOKUP(A115,'Ref Taxo'!A:B,2,FALSE))</f>
        <v>Scrophularia auriculata</v>
      </c>
      <c r="C115" s="21">
        <f>IF(A115="NEWCOD",IF(ISBLANK(H115),"NoCod",H115),VLOOKUP(A115,'Ref Taxo'!A:D,4,FALSE))</f>
        <v>1950</v>
      </c>
      <c r="D115" s="34"/>
      <c r="E115" s="89">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2023-03-16T17:19:20Z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